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 activeTab="2"/>
  </bookViews>
  <sheets>
    <sheet name="изменённый ПФХД" sheetId="5" r:id="rId1"/>
    <sheet name="закупка товаров, работ, услуг" sheetId="6" r:id="rId2"/>
    <sheet name="Лист3" sheetId="7" r:id="rId3"/>
  </sheets>
  <definedNames>
    <definedName name="sub_100821" localSheetId="0">'изменённый ПФХД'!$B$7</definedName>
    <definedName name="sub_100822" localSheetId="0">'изменённый ПФХД'!$B$8</definedName>
    <definedName name="sub_100823" localSheetId="0">'изменённый ПФХД'!$B$10</definedName>
    <definedName name="sub_100824" localSheetId="0">'изменённый ПФХД'!$B$12</definedName>
    <definedName name="sub_100825" localSheetId="0">'изменённый ПФХД'!$B$13</definedName>
    <definedName name="sub_100826" localSheetId="0">'изменённый ПФХД'!$B$14</definedName>
    <definedName name="sub_100827" localSheetId="0">'изменённый ПФХД'!$B$15</definedName>
    <definedName name="sub_100828" localSheetId="0">'изменённый ПФХД'!$B$16</definedName>
    <definedName name="sub_100829" localSheetId="0">'изменённый ПФХД'!$B$18</definedName>
    <definedName name="sub_100831" localSheetId="1">'закупка товаров, работ, услуг'!$B$9</definedName>
    <definedName name="sub_100832" localSheetId="1">'закупка товаров, работ, услуг'!#REF!</definedName>
    <definedName name="sub_100833" localSheetId="1">'закупка товаров, работ, услуг'!$B$12</definedName>
    <definedName name="sub_100834" localSheetId="1">'закупка товаров, работ, услуг'!$A$8</definedName>
    <definedName name="sub_108210" localSheetId="0">'изменённый ПФХД'!$B$19</definedName>
    <definedName name="sub_108211" localSheetId="0">'изменённый ПФХД'!$A$20</definedName>
    <definedName name="sub_108212" localSheetId="0">'изменённый ПФХД'!$A$23</definedName>
    <definedName name="sub_108213" localSheetId="0">'изменённый ПФХД'!$A$26</definedName>
    <definedName name="sub_108214" localSheetId="0">'изменённый ПФХД'!$A$28</definedName>
    <definedName name="sub_108215" localSheetId="0">'изменённый ПФХД'!$A$29</definedName>
    <definedName name="sub_108216" localSheetId="0">'изменённый ПФХД'!$A$31</definedName>
    <definedName name="sub_108217" localSheetId="0">'изменённый ПФХД'!$A$32</definedName>
    <definedName name="sub_108218" localSheetId="0">'изменённый ПФХД'!$A$33</definedName>
    <definedName name="sub_108219" localSheetId="0">'изменённый ПФХД'!$A$34</definedName>
    <definedName name="sub_108220" localSheetId="0">'изменённый ПФХД'!$A$35</definedName>
    <definedName name="sub_108221" localSheetId="0">'изменённый ПФХД'!$A$36</definedName>
    <definedName name="sub_108222" localSheetId="0">'изменённый ПФХД'!$A$37</definedName>
    <definedName name="sub_108223" localSheetId="0">'изменённый ПФХД'!$A$38</definedName>
    <definedName name="sub_108224" localSheetId="0">'изменённый ПФХД'!$A$39</definedName>
    <definedName name="_xlnm.Print_Area" localSheetId="1">'закупка товаров, работ, услуг'!$A$1:$L$21</definedName>
    <definedName name="_xlnm.Print_Area" localSheetId="2">Лист3!$A$1:$G$130</definedName>
  </definedNames>
  <calcPr calcId="145621"/>
</workbook>
</file>

<file path=xl/calcChain.xml><?xml version="1.0" encoding="utf-8"?>
<calcChain xmlns="http://schemas.openxmlformats.org/spreadsheetml/2006/main">
  <c r="C66" i="7" l="1"/>
  <c r="C95" i="7" l="1"/>
  <c r="C96" i="7" l="1"/>
  <c r="C94" i="7"/>
  <c r="C65" i="7"/>
  <c r="I7" i="5" l="1"/>
  <c r="E7" i="5" l="1"/>
  <c r="C107" i="7" l="1"/>
  <c r="C117" i="7"/>
  <c r="C106" i="7"/>
  <c r="C105" i="7"/>
  <c r="C116" i="7"/>
  <c r="C108" i="7"/>
  <c r="C84" i="7"/>
  <c r="C34" i="7" l="1"/>
  <c r="D22" i="7"/>
  <c r="E5" i="7" l="1"/>
  <c r="C14" i="7" l="1"/>
  <c r="C120" i="7" l="1"/>
  <c r="C119" i="7"/>
  <c r="C118" i="7"/>
  <c r="C115" i="7"/>
  <c r="C114" i="7"/>
  <c r="C113" i="7"/>
  <c r="C112" i="7"/>
  <c r="C111" i="7"/>
  <c r="C110" i="7"/>
  <c r="C109" i="7"/>
  <c r="C104" i="7"/>
  <c r="C103" i="7"/>
  <c r="C102" i="7"/>
  <c r="C101" i="7"/>
  <c r="G100" i="7"/>
  <c r="F100" i="7"/>
  <c r="E100" i="7"/>
  <c r="D100" i="7"/>
  <c r="C99" i="7"/>
  <c r="C98" i="7"/>
  <c r="C97" i="7"/>
  <c r="C93" i="7"/>
  <c r="G92" i="7"/>
  <c r="F92" i="7"/>
  <c r="E92" i="7"/>
  <c r="D92" i="7"/>
  <c r="C90" i="7"/>
  <c r="C89" i="7"/>
  <c r="C88" i="7"/>
  <c r="C87" i="7"/>
  <c r="C86" i="7"/>
  <c r="C85" i="7"/>
  <c r="C83" i="7"/>
  <c r="G82" i="7"/>
  <c r="F82" i="7"/>
  <c r="E82" i="7"/>
  <c r="D82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G68" i="7"/>
  <c r="F68" i="7"/>
  <c r="E68" i="7"/>
  <c r="D68" i="7"/>
  <c r="C67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G49" i="7"/>
  <c r="F49" i="7"/>
  <c r="E49" i="7"/>
  <c r="D49" i="7"/>
  <c r="C48" i="7"/>
  <c r="C47" i="7"/>
  <c r="C46" i="7"/>
  <c r="C45" i="7"/>
  <c r="C44" i="7"/>
  <c r="G43" i="7"/>
  <c r="F43" i="7"/>
  <c r="E43" i="7"/>
  <c r="D43" i="7"/>
  <c r="C42" i="7"/>
  <c r="C41" i="7"/>
  <c r="C40" i="7"/>
  <c r="C39" i="7"/>
  <c r="C38" i="7"/>
  <c r="G37" i="7"/>
  <c r="F37" i="7"/>
  <c r="E37" i="7"/>
  <c r="D37" i="7"/>
  <c r="C36" i="7"/>
  <c r="C35" i="7"/>
  <c r="C33" i="7"/>
  <c r="G32" i="7"/>
  <c r="F32" i="7"/>
  <c r="E32" i="7"/>
  <c r="D32" i="7"/>
  <c r="C30" i="7"/>
  <c r="C29" i="7"/>
  <c r="G28" i="7"/>
  <c r="F28" i="7"/>
  <c r="E28" i="7"/>
  <c r="D28" i="7"/>
  <c r="C27" i="7"/>
  <c r="C26" i="7"/>
  <c r="C25" i="7"/>
  <c r="G24" i="7"/>
  <c r="F24" i="7"/>
  <c r="E24" i="7"/>
  <c r="D24" i="7"/>
  <c r="C23" i="7"/>
  <c r="G22" i="7"/>
  <c r="F22" i="7"/>
  <c r="E22" i="7"/>
  <c r="C17" i="7"/>
  <c r="C16" i="7"/>
  <c r="C15" i="7"/>
  <c r="C13" i="7"/>
  <c r="G11" i="7"/>
  <c r="F11" i="7"/>
  <c r="E11" i="7"/>
  <c r="E4" i="7" s="1"/>
  <c r="D11" i="7"/>
  <c r="C10" i="7"/>
  <c r="C9" i="7"/>
  <c r="C8" i="7"/>
  <c r="C7" i="7"/>
  <c r="G5" i="7"/>
  <c r="G4" i="7" s="1"/>
  <c r="F5" i="7"/>
  <c r="F4" i="7" s="1"/>
  <c r="D5" i="7"/>
  <c r="G123" i="7" l="1"/>
  <c r="F126" i="7"/>
  <c r="G126" i="7" s="1"/>
  <c r="E20" i="7"/>
  <c r="E91" i="7"/>
  <c r="G91" i="7"/>
  <c r="C22" i="7"/>
  <c r="G20" i="7"/>
  <c r="C24" i="7"/>
  <c r="F20" i="7"/>
  <c r="F31" i="7"/>
  <c r="C37" i="7"/>
  <c r="C82" i="7"/>
  <c r="C28" i="7"/>
  <c r="D31" i="7"/>
  <c r="C32" i="7"/>
  <c r="E31" i="7"/>
  <c r="G31" i="7"/>
  <c r="G18" i="7" s="1"/>
  <c r="C43" i="7"/>
  <c r="C68" i="7"/>
  <c r="C100" i="7"/>
  <c r="F91" i="7"/>
  <c r="D20" i="7"/>
  <c r="D4" i="7"/>
  <c r="C49" i="7"/>
  <c r="D91" i="7"/>
  <c r="C92" i="7"/>
  <c r="C11" i="7"/>
  <c r="C5" i="7"/>
  <c r="F123" i="7" l="1"/>
  <c r="D18" i="7"/>
  <c r="E18" i="7"/>
  <c r="C20" i="7"/>
  <c r="F18" i="7"/>
  <c r="C31" i="7"/>
  <c r="C4" i="7"/>
  <c r="C91" i="7"/>
  <c r="F124" i="7" l="1"/>
  <c r="C18" i="7"/>
  <c r="D38" i="5"/>
  <c r="D12" i="6" l="1"/>
  <c r="E19" i="5"/>
  <c r="E18" i="5" s="1"/>
  <c r="D24" i="5"/>
  <c r="D11" i="6" l="1"/>
  <c r="I9" i="6" l="1"/>
  <c r="J9" i="6"/>
  <c r="K9" i="6"/>
  <c r="L9" i="6"/>
  <c r="H9" i="6"/>
  <c r="F9" i="6"/>
  <c r="E9" i="6"/>
  <c r="D9" i="6"/>
  <c r="H11" i="6"/>
  <c r="G9" i="6" l="1"/>
  <c r="D11" i="5" l="1"/>
  <c r="D10" i="5"/>
  <c r="D8" i="5"/>
  <c r="J7" i="5"/>
  <c r="H7" i="5"/>
  <c r="G7" i="5"/>
  <c r="F7" i="5"/>
  <c r="D7" i="5" s="1"/>
  <c r="D16" i="5"/>
  <c r="D15" i="5"/>
  <c r="D12" i="5"/>
  <c r="F19" i="5"/>
  <c r="G19" i="5"/>
  <c r="G18" i="5" s="1"/>
  <c r="H19" i="5"/>
  <c r="H18" i="5" s="1"/>
  <c r="I19" i="5"/>
  <c r="I18" i="5" s="1"/>
  <c r="J19" i="5"/>
  <c r="J18" i="5" s="1"/>
  <c r="D22" i="5"/>
  <c r="D23" i="5"/>
  <c r="D26" i="5"/>
  <c r="D21" i="5"/>
  <c r="D20" i="5"/>
  <c r="D31" i="5"/>
  <c r="D29" i="5"/>
  <c r="D30" i="5"/>
  <c r="D28" i="5"/>
  <c r="D14" i="5"/>
  <c r="D13" i="5"/>
  <c r="D19" i="5" l="1"/>
  <c r="F18" i="5"/>
  <c r="D18" i="5" s="1"/>
</calcChain>
</file>

<file path=xl/sharedStrings.xml><?xml version="1.0" encoding="utf-8"?>
<sst xmlns="http://schemas.openxmlformats.org/spreadsheetml/2006/main" count="364" uniqueCount="228">
  <si>
    <t>III. Показатели по поступлениям и выплатам учреждения</t>
  </si>
  <si>
    <t>Наименование показателя</t>
  </si>
  <si>
    <t>в том числе:</t>
  </si>
  <si>
    <t>из них:</t>
  </si>
  <si>
    <t>Начисления на выплаты по оплате труда</t>
  </si>
  <si>
    <t>Главный бухгалтер</t>
  </si>
  <si>
    <t>Директор МБУ ФОК "Каскад"</t>
  </si>
  <si>
    <t>Новицкая А.В.</t>
  </si>
  <si>
    <t>Бугера Е.В.</t>
  </si>
  <si>
    <t xml:space="preserve"> </t>
  </si>
  <si>
    <t xml:space="preserve">  </t>
  </si>
  <si>
    <t>Таблица 2</t>
  </si>
  <si>
    <t>Код строки</t>
  </si>
  <si>
    <t>всего</t>
  </si>
  <si>
    <t>из них гранты</t>
  </si>
  <si>
    <t>Поступления от доходов, всего:</t>
  </si>
  <si>
    <t>X</t>
  </si>
  <si>
    <t>в том числе: доходы от собственности</t>
  </si>
  <si>
    <t>доходы от оказания услуг, работ</t>
  </si>
  <si>
    <t>иные субсидии, предоставленные из бюджета МО «Мирнинский район»</t>
  </si>
  <si>
    <t>прочие доходы</t>
  </si>
  <si>
    <t>доходы от операций с активами</t>
  </si>
  <si>
    <t>Выплаты по расходам, всего:</t>
  </si>
  <si>
    <t>в том числе на: выплаты персоналу всего:</t>
  </si>
  <si>
    <t>социальные и иные выплаты населению, всего</t>
  </si>
  <si>
    <t>уплату налогов, сборов и иных платежей, всего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</si>
  <si>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</si>
  <si>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</si>
  <si>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Поступление финансовых активов, всего:</t>
  </si>
  <si>
    <t>из них: увеличение остатков средств</t>
  </si>
  <si>
    <t>прочие поступления</t>
  </si>
  <si>
    <t>Выбытие финансовых активов, всего</t>
  </si>
  <si>
    <t>Из них: уменьшение остатков средств</t>
  </si>
  <si>
    <t>прочие выбытия</t>
  </si>
  <si>
    <t>Остаток средств на начало года</t>
  </si>
  <si>
    <t>Остаток средств на конец года</t>
  </si>
  <si>
    <t>Код побюджетной классификации Российской Федерации</t>
  </si>
  <si>
    <t>субсидии на финансое обеспечение выполнения муниципального задания бюджета МО "Мирнинский район"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</si>
  <si>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</si>
  <si>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</si>
  <si>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</si>
  <si>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(выполнения работ) на платной основе и от иной приносящей доход деятельности</t>
  </si>
  <si>
    <t>Объем финансового обеспечения</t>
  </si>
  <si>
    <t>доходы от штрафов, пеней, иных сумм принудительного изъятия</t>
  </si>
  <si>
    <t>безвозмездные перечисления организациям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</si>
  <si>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</si>
  <si>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 xml:space="preserve">оплата труда </t>
  </si>
  <si>
    <t xml:space="preserve">804 00000000000041 130 </t>
  </si>
  <si>
    <t xml:space="preserve">804 00000000000000 130 </t>
  </si>
  <si>
    <t>804 00000000000000 180</t>
  </si>
  <si>
    <t>Таблица 2.1</t>
  </si>
  <si>
    <t>Год</t>
  </si>
  <si>
    <t>начала</t>
  </si>
  <si>
    <t>закупки</t>
  </si>
  <si>
    <t>Сумма выплат по расходам на закупку товаров, работ и услуг, руб. (с точностью до двух знаков после запятой - 0,00</t>
  </si>
  <si>
    <t>всего на закупки</t>
  </si>
  <si>
    <t>в соответствии с Федеральным законом от 5 апреля 2013 г. N 44-ФЗ "О контрактной системе в сфере закупок товаров, работ, услуг для</t>
  </si>
  <si>
    <t>в соответствии с Федеральным законом от 18 июля 2011 г.</t>
  </si>
  <si>
    <t>на закупку товаров работ, услуг по году начала закупки:</t>
  </si>
  <si>
    <t>Выплаты по расходам на  закупку товаров, работ, услуг всего:</t>
  </si>
  <si>
    <t>на оплату контрактов, заключённых до начала очередного финансового года</t>
  </si>
  <si>
    <t>N 223-ФЗ "О закупках товаров, работ, услуг отдельными видами юридических лиц</t>
  </si>
  <si>
    <t>обеспечения муниципальных услуг</t>
  </si>
  <si>
    <t>на 2017г. очередной финансовый год</t>
  </si>
  <si>
    <t>на 2018 г. 1-ый год планового периода</t>
  </si>
  <si>
    <t>на 2019_г. 2-ой год планового периода</t>
  </si>
  <si>
    <t>Гл. бухгалтер</t>
  </si>
  <si>
    <t>Социальные евыплаты (учебный отпуск)</t>
  </si>
  <si>
    <t>Директор МБУ ФОК "КАСКАД"</t>
  </si>
  <si>
    <t>804 1105 14100220011 112 211</t>
  </si>
  <si>
    <t>805 1105 1410022001 119 213</t>
  </si>
  <si>
    <t>805 1105 1410022001 112 212</t>
  </si>
  <si>
    <t>805 1105 1410022001 112 222</t>
  </si>
  <si>
    <t>804 1105 1410022001 851</t>
  </si>
  <si>
    <t>на 2018г. очередной финансовый год</t>
  </si>
  <si>
    <t>на 2019 г. 1-ый год планового периода</t>
  </si>
  <si>
    <t>на 2020_г. 2-ой год планового периода</t>
  </si>
  <si>
    <t>804 1105 1410022001 853</t>
  </si>
  <si>
    <t>Код по бюджетной классификации операции сектора государственного управления</t>
  </si>
  <si>
    <t>Всего, руб.</t>
  </si>
  <si>
    <t>в том числе</t>
  </si>
  <si>
    <t>операции по лицевым счетам, открытым в  Администрации МО "Мирнинский район" (Бюджнет МО)-субсидии на выполнение муниципального задания, руб.)</t>
  </si>
  <si>
    <t>платные</t>
  </si>
  <si>
    <t>операции по лицевым счетам, открытым  в финансовом отделе  администрации муниципального  образования "Мирнинский район" (субсидия на иные цели), руб</t>
  </si>
  <si>
    <t>операции по счетам, открытым в  финансовом отделе администрации муниципального образования "Мирнинский район" (платные образовательные услуги, добровольные пожертвования)</t>
  </si>
  <si>
    <t>Планируемый остаток средств на начало план.года</t>
  </si>
  <si>
    <t>Субсидии на выполнение муниципального задания</t>
  </si>
  <si>
    <t>804 00000000000000 130 17000</t>
  </si>
  <si>
    <t>Поступления на иные цели</t>
  </si>
  <si>
    <t>804 00000000000000 180 0092</t>
  </si>
  <si>
    <t>Поступления (благотворительная помощь от Якутскэнерго)</t>
  </si>
  <si>
    <t>804 00000000000018 180 0018</t>
  </si>
  <si>
    <t>Поступления от оказания муниципальным учреждением  услуг на  платной основе, всего</t>
  </si>
  <si>
    <t>804 00000000000041 130 41</t>
  </si>
  <si>
    <t>Поступления, всего:</t>
  </si>
  <si>
    <t>Субсидии на иные цели (проезд в отпуск)</t>
  </si>
  <si>
    <t>804 00000000000000 180 0095</t>
  </si>
  <si>
    <t>Субсидии на  иные цели (инвест программа)</t>
  </si>
  <si>
    <t>Благотворительная помощь от  ПАО "Якутскэнерго"</t>
  </si>
  <si>
    <t>Поступления от оказания муниципальным учреждением  услуг на  платной основе.</t>
  </si>
  <si>
    <t>Выплаты, всего:</t>
  </si>
  <si>
    <t>Оплата труда и начисления на выплаты по оплате труда, всего</t>
  </si>
  <si>
    <t>Заработная плата</t>
  </si>
  <si>
    <t>Прочие выплаты всего, в т.ч.</t>
  </si>
  <si>
    <t>Командировочные (суточные)</t>
  </si>
  <si>
    <t>Предварительный медосмотр</t>
  </si>
  <si>
    <t>Проезд в отпуск</t>
  </si>
  <si>
    <t>Начис.на выплаты по оплате труда</t>
  </si>
  <si>
    <t>804 1105 9960062450 119 213 17000</t>
  </si>
  <si>
    <t>Оплата работ, услуг</t>
  </si>
  <si>
    <t>Услуги связи</t>
  </si>
  <si>
    <t>Почтовые расходы</t>
  </si>
  <si>
    <t>Услуги связи (ЦТ ВФСК ГТО)</t>
  </si>
  <si>
    <t>Транспортные услуги</t>
  </si>
  <si>
    <t>Транспортные услуги. Проезд в отпуск</t>
  </si>
  <si>
    <t>Транспортные услуги (СММ)</t>
  </si>
  <si>
    <t>Транспортные услуги (Якутскэнерго)</t>
  </si>
  <si>
    <t>804 1105 9950091014 244 222 0018</t>
  </si>
  <si>
    <t>804 0000 0000000000 244 222 041</t>
  </si>
  <si>
    <t xml:space="preserve">Коммунальн услуги всего </t>
  </si>
  <si>
    <t>Тепловая энергия</t>
  </si>
  <si>
    <t>Электроэнергия</t>
  </si>
  <si>
    <t>Водоснабжение ХВС</t>
  </si>
  <si>
    <t>Водоснабжение ГВС</t>
  </si>
  <si>
    <t>Водоотведение</t>
  </si>
  <si>
    <t>Работы, услуги по содержанию имущества, всего в т.ч.</t>
  </si>
  <si>
    <t>Услуги СЭС (производственный контроль)</t>
  </si>
  <si>
    <t>Услуги СЭС (дератизация, дезинфекция)</t>
  </si>
  <si>
    <t>Тех.обслуживание ТВК</t>
  </si>
  <si>
    <t>Сервисное обслуживание очистки воды</t>
  </si>
  <si>
    <t>Техническое обслуживание ОПС</t>
  </si>
  <si>
    <t>Вывоз ТБО</t>
  </si>
  <si>
    <t>Размещение опасных отходов</t>
  </si>
  <si>
    <t>Техническое обслуживание ППВ</t>
  </si>
  <si>
    <t>Ремонт  охранно-пожарной сигнализации</t>
  </si>
  <si>
    <t>804 1105 9950091014 244 225 0092</t>
  </si>
  <si>
    <t>Техническое обслуживание (Бейлин)</t>
  </si>
  <si>
    <t>Тех. Обслуживание системы ПВВ</t>
  </si>
  <si>
    <t>Прочие работы, услуги, всего в т.ч.</t>
  </si>
  <si>
    <t>Охрана объектов</t>
  </si>
  <si>
    <t>Техобслуживание огнетушителей</t>
  </si>
  <si>
    <t>Проведение гигиенического обучения</t>
  </si>
  <si>
    <t>Медосмотр</t>
  </si>
  <si>
    <t>Повышение квалификации</t>
  </si>
  <si>
    <t>Услуги в области информационных технологий</t>
  </si>
  <si>
    <t>Расчёт платы за негативное воздействие окружающей среды</t>
  </si>
  <si>
    <t>Программа по ГТО</t>
  </si>
  <si>
    <t>Утепление стальной тентовой конструкции крытого хоккейного корта с устройством дополнительного внутреннего тента.</t>
  </si>
  <si>
    <t>804 1105 9950091014 244 226 0018</t>
  </si>
  <si>
    <t>804 1105 9950091014 244 226 0092</t>
  </si>
  <si>
    <t>Прочие расходы,  всего в т.ч.</t>
  </si>
  <si>
    <t>Уплата штрафов, пеней, налог на имущество</t>
  </si>
  <si>
    <t>Питание спортсменов (СММ)</t>
  </si>
  <si>
    <t>Сувенирная и наградная продукция</t>
  </si>
  <si>
    <t>Поступление нефинсавовых активов, всего:</t>
  </si>
  <si>
    <t>300</t>
  </si>
  <si>
    <t>Увеличение стоимости основных средств</t>
  </si>
  <si>
    <t>Приобретение компьютеров для оргтехники</t>
  </si>
  <si>
    <t>804 0000 0000000000 244 310 041</t>
  </si>
  <si>
    <t>Увеличение стоимости мат. Запасов, всего в т.ч.</t>
  </si>
  <si>
    <t>Медикаменты</t>
  </si>
  <si>
    <t>804 0000 0000000000 244 340  041</t>
  </si>
  <si>
    <t>Приобретение  инвентаря и оборудования (ЦТ ВФСК ГТО)</t>
  </si>
  <si>
    <t>Приобретение наглядно-агитационных материалов (ЦТ ВФСК ГТО)</t>
  </si>
  <si>
    <t>Приобретение полимерных полок</t>
  </si>
  <si>
    <t>Канцелярские и хозяйственные товары</t>
  </si>
  <si>
    <t>Приобретение спортинвентаря</t>
  </si>
  <si>
    <t>Приобретение комплектующик к компьютерам и оргтехнике</t>
  </si>
  <si>
    <t>Приобретение хозяйственных товаров</t>
  </si>
  <si>
    <t>Приобретение прочих материальных запасов (Комплектующие к установке ХВО)</t>
  </si>
  <si>
    <t>Приобретение прочих материальных запасов (Приобретение химических реагентов дя плавательного бассейна)</t>
  </si>
  <si>
    <t>804 1105 14200122001 112 212 17000</t>
  </si>
  <si>
    <t>804 110514200122001 112 212 0095</t>
  </si>
  <si>
    <t>804 1105 14200122001 119 213 17000</t>
  </si>
  <si>
    <t>804 1105 1420010010 244 221 17000</t>
  </si>
  <si>
    <t>804 11050000000000 244 221 41</t>
  </si>
  <si>
    <t xml:space="preserve">Услуги связи </t>
  </si>
  <si>
    <t>804 1105 1410022001 244 221 17000</t>
  </si>
  <si>
    <t>805 11051410022001 244 221 17000</t>
  </si>
  <si>
    <t>804 1105 1410022001 112 222 17000</t>
  </si>
  <si>
    <t>804 11051410022001 244 222 17000</t>
  </si>
  <si>
    <t>804 1105 1420010010 244 222 17000</t>
  </si>
  <si>
    <t>804 11051410022001 111 211 17000</t>
  </si>
  <si>
    <t>804 1105 1410022001 244 223 17000</t>
  </si>
  <si>
    <t>804 11051410022001 244 223 17000</t>
  </si>
  <si>
    <t>805 1105 1410022001244 223 17000</t>
  </si>
  <si>
    <t>804 1105 1410022001244 225 17000</t>
  </si>
  <si>
    <t>804 1105 1410022001 244 225 17000</t>
  </si>
  <si>
    <t>804 1105 14100220011 244 225 17000</t>
  </si>
  <si>
    <t>805 1105 1410022001 244 225 17000</t>
  </si>
  <si>
    <t xml:space="preserve">Техническое обслуживание узла учёта тепловой энергии </t>
  </si>
  <si>
    <t>Устройство пола из керамической плитки</t>
  </si>
  <si>
    <t>Ремонт хоккейной монопластиковой коробки и бетонного основания внутри хоккейного корта</t>
  </si>
  <si>
    <t>Устройство защитного ограждения на уличной спортивной площадке</t>
  </si>
  <si>
    <t>804 11051410022001 244 225 17000</t>
  </si>
  <si>
    <t>804 1105 1410022001 244 226 17000</t>
  </si>
  <si>
    <t>8045 1105 1410022001 244 226 17000</t>
  </si>
  <si>
    <t>804 1105 1420010020 244 226 17000</t>
  </si>
  <si>
    <t>Разработка проектно-сметной документации</t>
  </si>
  <si>
    <t>804 1105 1410022001 851 291 17000</t>
  </si>
  <si>
    <t>804 1105 1410022001 853 291 17000</t>
  </si>
  <si>
    <t>805 1105 1410022001 851 292 17000</t>
  </si>
  <si>
    <t>804 1105 1420010010 244 296 17000</t>
  </si>
  <si>
    <t>804 0000 0000000000 244 296 041</t>
  </si>
  <si>
    <t>804 1105 1420010020 244 296 17000</t>
  </si>
  <si>
    <t>Реконструкция стадиона</t>
  </si>
  <si>
    <t>804 1105 1410022001 244 340 17000</t>
  </si>
  <si>
    <t>806 1105 1420010010 244 340 17000</t>
  </si>
  <si>
    <t>805 1105 1410022001 244 340 17000</t>
  </si>
  <si>
    <t>804 1105 1410022001 244  340 17000</t>
  </si>
  <si>
    <t>Приобретение спецодежды</t>
  </si>
  <si>
    <t>Приобретение моющих и чистящих средств</t>
  </si>
  <si>
    <t>Приобретение канцелярских материалов (ЦТ ВФСК ГТО)</t>
  </si>
  <si>
    <t>Приобретение оргтехники (ЦТ ВФСК ГТО)</t>
  </si>
  <si>
    <t>804 1105 1420010010 244 340 17000</t>
  </si>
  <si>
    <t>804 0000 00000000000 244 240 41</t>
  </si>
  <si>
    <t>Приобретение регулирующего крана для балансировки системы отопления</t>
  </si>
  <si>
    <t>804 1105 1410022001 244 310 17000</t>
  </si>
  <si>
    <t>804 0000 00000000000 244 340 0018</t>
  </si>
  <si>
    <t xml:space="preserve"> остатки якутскэнерго</t>
  </si>
  <si>
    <t>Установка узла учёта ТЭ МКТС</t>
  </si>
  <si>
    <t>804 1105 1420010020 244 310 17000</t>
  </si>
  <si>
    <t>Приобретение мебели</t>
  </si>
  <si>
    <t xml:space="preserve">IV. Показатели выплат по расходам на закупку товаров, работ, услуг на 01 июля 2018 г. </t>
  </si>
  <si>
    <t>804 1105 9950091014 244 310 0092</t>
  </si>
  <si>
    <t>804 1105 9950091014 407 310 0018</t>
  </si>
  <si>
    <t>804 1105 9950091014 244 310 0018</t>
  </si>
  <si>
    <t>Ремонт (утепление пенополиуретаном) примыкания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</si>
</sst>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_р_."/>
    <numFmt numFmtId="165" formatCode="#,##0.00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AEFA06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2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3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" fontId="1" fillId="3" borderId="1" xfId="0" applyNumberFormat="1" applyFont="1" applyFill="1" applyBorder="1" applyAlignment="1">
      <alignment horizontal="justify" vertical="center" wrapText="1"/>
    </xf>
    <xf numFmtId="0" fontId="1" fillId="4" borderId="6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justify" vertical="center" wrapText="1"/>
    </xf>
    <xf numFmtId="43" fontId="1" fillId="0" borderId="3" xfId="0" applyNumberFormat="1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43" fontId="1" fillId="0" borderId="3" xfId="0" applyNumberFormat="1" applyFont="1" applyBorder="1"/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horizontal="justify" vertical="center" wrapText="1"/>
    </xf>
    <xf numFmtId="43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24" xfId="0" applyFont="1" applyFill="1" applyBorder="1" applyAlignment="1">
      <alignment vertical="center" wrapText="1"/>
    </xf>
    <xf numFmtId="0" fontId="9" fillId="0" borderId="25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center"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8" fillId="2" borderId="26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11" fillId="5" borderId="21" xfId="0" applyFont="1" applyFill="1" applyBorder="1" applyAlignment="1">
      <alignment horizontal="left" vertical="center" wrapText="1"/>
    </xf>
    <xf numFmtId="0" fontId="11" fillId="5" borderId="21" xfId="0" applyFont="1" applyFill="1" applyBorder="1" applyAlignment="1">
      <alignment horizontal="center" vertical="center" wrapText="1"/>
    </xf>
    <xf numFmtId="4" fontId="11" fillId="5" borderId="21" xfId="0" applyNumberFormat="1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left" vertical="center" wrapText="1"/>
    </xf>
    <xf numFmtId="0" fontId="11" fillId="2" borderId="21" xfId="0" applyFont="1" applyFill="1" applyBorder="1" applyAlignment="1">
      <alignment horizontal="center" vertical="center" wrapText="1"/>
    </xf>
    <xf numFmtId="4" fontId="11" fillId="2" borderId="2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2" fillId="2" borderId="27" xfId="0" applyFont="1" applyFill="1" applyBorder="1" applyAlignment="1">
      <alignment horizontal="left" vertical="center" wrapText="1"/>
    </xf>
    <xf numFmtId="49" fontId="12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left" vertical="center" wrapText="1"/>
    </xf>
    <xf numFmtId="49" fontId="13" fillId="2" borderId="21" xfId="0" applyNumberFormat="1" applyFont="1" applyFill="1" applyBorder="1" applyAlignment="1">
      <alignment horizontal="center" vertical="center" wrapText="1"/>
    </xf>
    <xf numFmtId="4" fontId="13" fillId="2" borderId="21" xfId="0" applyNumberFormat="1" applyFont="1" applyFill="1" applyBorder="1" applyAlignment="1">
      <alignment horizontal="center" vertical="center" wrapText="1"/>
    </xf>
    <xf numFmtId="49" fontId="12" fillId="0" borderId="21" xfId="0" applyNumberFormat="1" applyFont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165" fontId="0" fillId="0" borderId="0" xfId="0" applyNumberFormat="1"/>
    <xf numFmtId="0" fontId="13" fillId="2" borderId="27" xfId="0" applyFont="1" applyFill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4" fontId="14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vertical="center" wrapText="1"/>
    </xf>
    <xf numFmtId="4" fontId="13" fillId="2" borderId="21" xfId="0" applyNumberFormat="1" applyFont="1" applyFill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/>
    </xf>
    <xf numFmtId="0" fontId="14" fillId="2" borderId="21" xfId="0" applyFont="1" applyFill="1" applyBorder="1" applyAlignment="1">
      <alignment horizontal="left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0" fillId="0" borderId="0" xfId="0" applyFont="1"/>
    <xf numFmtId="0" fontId="13" fillId="2" borderId="28" xfId="0" applyFont="1" applyFill="1" applyBorder="1" applyAlignment="1">
      <alignment vertical="center" wrapText="1"/>
    </xf>
    <xf numFmtId="4" fontId="14" fillId="2" borderId="26" xfId="0" applyNumberFormat="1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0" fontId="13" fillId="2" borderId="30" xfId="0" applyFont="1" applyFill="1" applyBorder="1" applyAlignment="1">
      <alignment horizontal="left" vertical="center" wrapText="1"/>
    </xf>
    <xf numFmtId="49" fontId="11" fillId="2" borderId="2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5" fillId="0" borderId="0" xfId="0" applyFont="1"/>
    <xf numFmtId="0" fontId="13" fillId="2" borderId="21" xfId="0" applyFont="1" applyFill="1" applyBorder="1" applyAlignment="1">
      <alignment horizontal="center" vertical="center" wrapText="1"/>
    </xf>
    <xf numFmtId="4" fontId="15" fillId="0" borderId="0" xfId="0" applyNumberFormat="1" applyFont="1"/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justify" vertical="center" wrapText="1"/>
    </xf>
    <xf numFmtId="164" fontId="1" fillId="0" borderId="6" xfId="0" applyNumberFormat="1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justify" vertical="center" wrapText="1"/>
    </xf>
    <xf numFmtId="49" fontId="1" fillId="0" borderId="6" xfId="0" applyNumberFormat="1" applyFont="1" applyBorder="1" applyAlignment="1">
      <alignment horizontal="justify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12" xfId="1" applyBorder="1" applyAlignment="1">
      <alignment horizontal="center" vertical="center" wrapText="1"/>
    </xf>
    <xf numFmtId="0" fontId="5" fillId="0" borderId="16" xfId="1" applyBorder="1" applyAlignment="1">
      <alignment horizontal="center" vertical="center" wrapText="1"/>
    </xf>
    <xf numFmtId="0" fontId="5" fillId="0" borderId="8" xfId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left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29" xfId="0" applyFont="1" applyFill="1" applyBorder="1" applyAlignment="1">
      <alignment horizontal="center" vertical="center" wrapText="1"/>
    </xf>
    <xf numFmtId="0" fontId="13" fillId="2" borderId="3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colors>
    <mruColors>
      <color rgb="FFAE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garantf1://12088083.0/" TargetMode="External"/><Relationship Id="rId1" Type="http://schemas.openxmlformats.org/officeDocument/2006/relationships/hyperlink" Target="garantf1://70253464.15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zoomScale="60" zoomScaleNormal="84" workbookViewId="0">
      <pane ySplit="5" topLeftCell="A18" activePane="bottomLeft" state="frozen"/>
      <selection pane="bottomLeft" activeCell="C2" sqref="C2:C5"/>
    </sheetView>
  </sheetViews>
  <sheetFormatPr defaultRowHeight="15" x14ac:dyDescent="0.25"/>
  <cols>
    <col min="1" max="1" width="31.7109375" customWidth="1"/>
    <col min="2" max="2" width="9.140625" customWidth="1"/>
    <col min="3" max="3" width="35.42578125" customWidth="1"/>
    <col min="4" max="4" width="21.140625" customWidth="1"/>
    <col min="5" max="5" width="17.140625" customWidth="1"/>
    <col min="6" max="6" width="18.85546875" customWidth="1"/>
    <col min="7" max="7" width="22.140625" customWidth="1"/>
    <col min="8" max="8" width="23.140625" customWidth="1"/>
    <col min="9" max="9" width="18.5703125" customWidth="1"/>
  </cols>
  <sheetData>
    <row r="1" spans="1:10" ht="16.5" thickBot="1" x14ac:dyDescent="0.3">
      <c r="A1" s="1" t="s">
        <v>0</v>
      </c>
      <c r="E1" s="2" t="s">
        <v>11</v>
      </c>
    </row>
    <row r="2" spans="1:10" ht="16.5" customHeight="1" thickBot="1" x14ac:dyDescent="0.3">
      <c r="A2" s="106" t="s">
        <v>1</v>
      </c>
      <c r="B2" s="106" t="s">
        <v>12</v>
      </c>
      <c r="C2" s="106" t="s">
        <v>36</v>
      </c>
      <c r="D2" s="111" t="s">
        <v>42</v>
      </c>
      <c r="E2" s="112"/>
      <c r="F2" s="112"/>
      <c r="G2" s="112"/>
      <c r="H2" s="112"/>
      <c r="I2" s="112"/>
      <c r="J2" s="113"/>
    </row>
    <row r="3" spans="1:10" ht="29.25" customHeight="1" thickBot="1" x14ac:dyDescent="0.3">
      <c r="A3" s="108"/>
      <c r="B3" s="108"/>
      <c r="C3" s="108"/>
      <c r="D3" s="106" t="s">
        <v>13</v>
      </c>
      <c r="E3" s="111" t="s">
        <v>2</v>
      </c>
      <c r="F3" s="112"/>
      <c r="G3" s="112"/>
      <c r="H3" s="112"/>
      <c r="I3" s="112"/>
      <c r="J3" s="113"/>
    </row>
    <row r="4" spans="1:10" ht="122.25" customHeight="1" x14ac:dyDescent="0.25">
      <c r="A4" s="108"/>
      <c r="B4" s="108"/>
      <c r="C4" s="108"/>
      <c r="D4" s="108"/>
      <c r="E4" s="100" t="s">
        <v>37</v>
      </c>
      <c r="F4" s="100" t="s">
        <v>38</v>
      </c>
      <c r="G4" s="100" t="s">
        <v>39</v>
      </c>
      <c r="H4" s="100" t="s">
        <v>40</v>
      </c>
      <c r="I4" s="104" t="s">
        <v>41</v>
      </c>
      <c r="J4" s="105"/>
    </row>
    <row r="5" spans="1:10" ht="36.75" customHeight="1" thickBot="1" x14ac:dyDescent="0.3">
      <c r="A5" s="107"/>
      <c r="B5" s="107"/>
      <c r="C5" s="107"/>
      <c r="D5" s="107"/>
      <c r="E5" s="101"/>
      <c r="F5" s="101"/>
      <c r="G5" s="101"/>
      <c r="H5" s="101"/>
      <c r="I5" s="7" t="s">
        <v>13</v>
      </c>
      <c r="J5" s="7" t="s">
        <v>14</v>
      </c>
    </row>
    <row r="6" spans="1:10" ht="16.5" thickBot="1" x14ac:dyDescent="0.3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</row>
    <row r="7" spans="1:10" ht="32.25" thickBot="1" x14ac:dyDescent="0.3">
      <c r="A7" s="27" t="s">
        <v>15</v>
      </c>
      <c r="B7" s="28">
        <v>100</v>
      </c>
      <c r="C7" s="28" t="s">
        <v>16</v>
      </c>
      <c r="D7" s="30">
        <f>E7+F7+G7+H7+I7+J7</f>
        <v>33535818.329999998</v>
      </c>
      <c r="E7" s="29">
        <f>E10+E11</f>
        <v>22975518.600000001</v>
      </c>
      <c r="F7" s="29">
        <f>F14</f>
        <v>245000</v>
      </c>
      <c r="G7" s="29">
        <f>G14</f>
        <v>0</v>
      </c>
      <c r="H7" s="29">
        <f>H10</f>
        <v>0</v>
      </c>
      <c r="I7" s="29">
        <f>I10+I13+I15</f>
        <v>10315299.729999999</v>
      </c>
      <c r="J7" s="30">
        <f>J10+J15</f>
        <v>0</v>
      </c>
    </row>
    <row r="8" spans="1:10" ht="49.5" customHeight="1" thickBot="1" x14ac:dyDescent="0.3">
      <c r="A8" s="10" t="s">
        <v>17</v>
      </c>
      <c r="B8" s="9">
        <v>110</v>
      </c>
      <c r="C8" s="22" t="s">
        <v>47</v>
      </c>
      <c r="D8" s="18">
        <f>I8</f>
        <v>0</v>
      </c>
      <c r="E8" s="9" t="s">
        <v>16</v>
      </c>
      <c r="F8" s="9" t="s">
        <v>16</v>
      </c>
      <c r="G8" s="9" t="s">
        <v>16</v>
      </c>
      <c r="H8" s="9" t="s">
        <v>16</v>
      </c>
      <c r="I8" s="18">
        <v>0</v>
      </c>
      <c r="J8" s="9" t="s">
        <v>16</v>
      </c>
    </row>
    <row r="9" spans="1:10" ht="16.5" thickBot="1" x14ac:dyDescent="0.3">
      <c r="A9" s="12"/>
      <c r="B9" s="11"/>
      <c r="C9" s="11"/>
      <c r="D9" s="11"/>
      <c r="E9" s="11"/>
      <c r="F9" s="11"/>
      <c r="G9" s="11"/>
      <c r="H9" s="11"/>
      <c r="I9" s="18"/>
      <c r="J9" s="11"/>
    </row>
    <row r="10" spans="1:10" ht="30" customHeight="1" thickBot="1" x14ac:dyDescent="0.3">
      <c r="A10" s="106" t="s">
        <v>18</v>
      </c>
      <c r="B10" s="9">
        <v>120</v>
      </c>
      <c r="C10" s="22" t="s">
        <v>48</v>
      </c>
      <c r="D10" s="21">
        <f>E10+H10+I10+J10</f>
        <v>22495596.880000003</v>
      </c>
      <c r="E10" s="18">
        <v>22178398.600000001</v>
      </c>
      <c r="F10" s="9" t="s">
        <v>16</v>
      </c>
      <c r="G10" s="9" t="s">
        <v>16</v>
      </c>
      <c r="H10" s="18">
        <v>0</v>
      </c>
      <c r="I10" s="18">
        <v>317198.28000000003</v>
      </c>
      <c r="J10" s="18">
        <v>0</v>
      </c>
    </row>
    <row r="11" spans="1:10" ht="16.5" thickBot="1" x14ac:dyDescent="0.3">
      <c r="A11" s="107"/>
      <c r="B11" s="9">
        <v>120</v>
      </c>
      <c r="C11" s="22" t="s">
        <v>49</v>
      </c>
      <c r="D11" s="21">
        <f>E11+H11+I11+J11</f>
        <v>797120</v>
      </c>
      <c r="E11" s="18">
        <v>797120</v>
      </c>
      <c r="F11" s="9" t="s">
        <v>16</v>
      </c>
      <c r="G11" s="9" t="s">
        <v>16</v>
      </c>
      <c r="H11" s="18">
        <v>0</v>
      </c>
      <c r="I11" s="18">
        <v>0</v>
      </c>
      <c r="J11" s="18">
        <v>0</v>
      </c>
    </row>
    <row r="12" spans="1:10" ht="60.75" customHeight="1" thickBot="1" x14ac:dyDescent="0.3">
      <c r="A12" s="16" t="s">
        <v>43</v>
      </c>
      <c r="B12" s="17">
        <v>130</v>
      </c>
      <c r="C12" s="23" t="s">
        <v>47</v>
      </c>
      <c r="D12" s="19">
        <f>I12</f>
        <v>0</v>
      </c>
      <c r="E12" s="17" t="s">
        <v>16</v>
      </c>
      <c r="F12" s="17" t="s">
        <v>16</v>
      </c>
      <c r="G12" s="17" t="s">
        <v>16</v>
      </c>
      <c r="H12" s="17" t="s">
        <v>16</v>
      </c>
      <c r="I12" s="19">
        <v>0</v>
      </c>
      <c r="J12" s="17" t="s">
        <v>16</v>
      </c>
    </row>
    <row r="13" spans="1:10" ht="105.75" customHeight="1" thickBot="1" x14ac:dyDescent="0.3">
      <c r="A13" s="10" t="s">
        <v>45</v>
      </c>
      <c r="B13" s="8">
        <v>140</v>
      </c>
      <c r="C13" s="25" t="s">
        <v>47</v>
      </c>
      <c r="D13" s="20">
        <f>I13</f>
        <v>0</v>
      </c>
      <c r="E13" s="8" t="s">
        <v>16</v>
      </c>
      <c r="F13" s="8" t="s">
        <v>16</v>
      </c>
      <c r="G13" s="8" t="s">
        <v>16</v>
      </c>
      <c r="H13" s="8" t="s">
        <v>16</v>
      </c>
      <c r="I13" s="20"/>
      <c r="J13" s="8" t="s">
        <v>16</v>
      </c>
    </row>
    <row r="14" spans="1:10" ht="48" thickBot="1" x14ac:dyDescent="0.3">
      <c r="A14" s="10" t="s">
        <v>19</v>
      </c>
      <c r="B14" s="9">
        <v>150</v>
      </c>
      <c r="C14" s="22" t="s">
        <v>49</v>
      </c>
      <c r="D14" s="21">
        <f>F14+G14</f>
        <v>245000</v>
      </c>
      <c r="E14" s="9" t="s">
        <v>16</v>
      </c>
      <c r="F14" s="18">
        <v>245000</v>
      </c>
      <c r="G14" s="18">
        <v>0</v>
      </c>
      <c r="H14" s="9" t="s">
        <v>16</v>
      </c>
      <c r="I14" s="9" t="s">
        <v>16</v>
      </c>
      <c r="J14" s="9" t="s">
        <v>16</v>
      </c>
    </row>
    <row r="15" spans="1:10" ht="16.5" thickBot="1" x14ac:dyDescent="0.3">
      <c r="A15" s="10" t="s">
        <v>20</v>
      </c>
      <c r="B15" s="9">
        <v>160</v>
      </c>
      <c r="C15" s="11" t="s">
        <v>47</v>
      </c>
      <c r="D15" s="18">
        <f>I15+J15</f>
        <v>9998101.4499999993</v>
      </c>
      <c r="E15" s="9" t="s">
        <v>16</v>
      </c>
      <c r="F15" s="9" t="s">
        <v>16</v>
      </c>
      <c r="G15" s="9" t="s">
        <v>16</v>
      </c>
      <c r="H15" s="9" t="s">
        <v>16</v>
      </c>
      <c r="I15" s="18">
        <v>9998101.4499999993</v>
      </c>
      <c r="J15" s="18">
        <v>0</v>
      </c>
    </row>
    <row r="16" spans="1:10" ht="48" customHeight="1" thickBot="1" x14ac:dyDescent="0.3">
      <c r="A16" s="10" t="s">
        <v>21</v>
      </c>
      <c r="B16" s="9">
        <v>180</v>
      </c>
      <c r="C16" s="9" t="s">
        <v>16</v>
      </c>
      <c r="D16" s="18">
        <f>I16</f>
        <v>0</v>
      </c>
      <c r="E16" s="9" t="s">
        <v>16</v>
      </c>
      <c r="F16" s="9" t="s">
        <v>16</v>
      </c>
      <c r="G16" s="9" t="s">
        <v>16</v>
      </c>
      <c r="H16" s="9" t="s">
        <v>16</v>
      </c>
      <c r="I16" s="18">
        <v>0</v>
      </c>
      <c r="J16" s="26" t="s">
        <v>16</v>
      </c>
    </row>
    <row r="17" spans="1:10" ht="16.5" thickBot="1" x14ac:dyDescent="0.3">
      <c r="A17" s="12"/>
      <c r="B17" s="11"/>
      <c r="C17" s="11"/>
      <c r="D17" s="11"/>
      <c r="E17" s="11"/>
      <c r="F17" s="11"/>
      <c r="G17" s="11"/>
      <c r="H17" s="11"/>
      <c r="I17" s="11"/>
      <c r="J17" s="11"/>
    </row>
    <row r="18" spans="1:10" ht="27" customHeight="1" thickBot="1" x14ac:dyDescent="0.3">
      <c r="A18" s="27" t="s">
        <v>22</v>
      </c>
      <c r="B18" s="28">
        <v>200</v>
      </c>
      <c r="C18" s="28" t="s">
        <v>16</v>
      </c>
      <c r="D18" s="29">
        <f>E18+F18+G18+H18+I18+J18</f>
        <v>33535818.330000002</v>
      </c>
      <c r="E18" s="29">
        <f>E19+E29+E30+E31</f>
        <v>22975518.600000001</v>
      </c>
      <c r="F18" s="29">
        <f t="shared" ref="F18:J18" si="0">F19+F29+F30+F31</f>
        <v>245000</v>
      </c>
      <c r="G18" s="29">
        <f t="shared" si="0"/>
        <v>0</v>
      </c>
      <c r="H18" s="29">
        <f t="shared" si="0"/>
        <v>0</v>
      </c>
      <c r="I18" s="29">
        <f t="shared" si="0"/>
        <v>10315299.73</v>
      </c>
      <c r="J18" s="29">
        <f t="shared" si="0"/>
        <v>0</v>
      </c>
    </row>
    <row r="19" spans="1:10" ht="37.5" customHeight="1" thickBot="1" x14ac:dyDescent="0.3">
      <c r="A19" s="10" t="s">
        <v>23</v>
      </c>
      <c r="B19" s="9">
        <v>210</v>
      </c>
      <c r="C19" s="22"/>
      <c r="D19" s="18">
        <f>E19+F19+G19+H19+I19+J19</f>
        <v>13391860.66</v>
      </c>
      <c r="E19" s="18">
        <f>E20+E22+E23+E26+E28+E24</f>
        <v>13391860.66</v>
      </c>
      <c r="F19" s="18">
        <f t="shared" ref="F19:J19" si="1">F20+F22+F23+F26+F28</f>
        <v>0</v>
      </c>
      <c r="G19" s="18">
        <f t="shared" si="1"/>
        <v>0</v>
      </c>
      <c r="H19" s="18">
        <f t="shared" si="1"/>
        <v>0</v>
      </c>
      <c r="I19" s="18">
        <f t="shared" si="1"/>
        <v>0</v>
      </c>
      <c r="J19" s="18">
        <f t="shared" si="1"/>
        <v>0</v>
      </c>
    </row>
    <row r="20" spans="1:10" ht="15.75" x14ac:dyDescent="0.25">
      <c r="A20" s="13" t="s">
        <v>3</v>
      </c>
      <c r="B20" s="106">
        <v>211</v>
      </c>
      <c r="C20" s="109" t="s">
        <v>69</v>
      </c>
      <c r="D20" s="102">
        <f t="shared" ref="D20:D26" si="2">E20+F20+G20+H20+I20+J20</f>
        <v>9560230.4100000001</v>
      </c>
      <c r="E20" s="102">
        <v>9560230.4100000001</v>
      </c>
      <c r="F20" s="102">
        <v>0</v>
      </c>
      <c r="G20" s="102">
        <v>0</v>
      </c>
      <c r="H20" s="102">
        <v>0</v>
      </c>
      <c r="I20" s="102">
        <v>0</v>
      </c>
      <c r="J20" s="102">
        <v>0</v>
      </c>
    </row>
    <row r="21" spans="1:10" ht="36.75" customHeight="1" thickBot="1" x14ac:dyDescent="0.3">
      <c r="A21" s="10" t="s">
        <v>46</v>
      </c>
      <c r="B21" s="107"/>
      <c r="C21" s="110"/>
      <c r="D21" s="103">
        <f t="shared" si="2"/>
        <v>0</v>
      </c>
      <c r="E21" s="103"/>
      <c r="F21" s="103"/>
      <c r="G21" s="103"/>
      <c r="H21" s="103"/>
      <c r="I21" s="103"/>
      <c r="J21" s="103"/>
    </row>
    <row r="22" spans="1:10" ht="32.25" thickBot="1" x14ac:dyDescent="0.3">
      <c r="A22" s="12" t="s">
        <v>4</v>
      </c>
      <c r="B22" s="11"/>
      <c r="C22" s="23" t="s">
        <v>70</v>
      </c>
      <c r="D22" s="19">
        <f t="shared" si="2"/>
        <v>2887189.58</v>
      </c>
      <c r="E22" s="18">
        <v>2887189.58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</row>
    <row r="23" spans="1:10" ht="41.25" customHeight="1" thickBot="1" x14ac:dyDescent="0.3">
      <c r="A23" s="10" t="s">
        <v>24</v>
      </c>
      <c r="B23" s="9">
        <v>220</v>
      </c>
      <c r="C23" s="25" t="s">
        <v>71</v>
      </c>
      <c r="D23" s="20">
        <f t="shared" si="2"/>
        <v>944440.67</v>
      </c>
      <c r="E23" s="18">
        <v>944440.67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</row>
    <row r="24" spans="1:10" ht="41.25" customHeight="1" thickBot="1" x14ac:dyDescent="0.3">
      <c r="A24" s="10" t="s">
        <v>67</v>
      </c>
      <c r="B24" s="9">
        <v>220</v>
      </c>
      <c r="C24" s="22" t="s">
        <v>72</v>
      </c>
      <c r="D24" s="47">
        <f t="shared" si="2"/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</row>
    <row r="25" spans="1:10" ht="16.5" thickBot="1" x14ac:dyDescent="0.3">
      <c r="A25" s="10" t="s">
        <v>3</v>
      </c>
      <c r="B25" s="11"/>
      <c r="C25" s="22"/>
      <c r="D25" s="19" t="s">
        <v>9</v>
      </c>
      <c r="E25" s="18"/>
      <c r="F25" s="18"/>
      <c r="G25" s="18"/>
      <c r="H25" s="18"/>
      <c r="I25" s="18"/>
      <c r="J25" s="18"/>
    </row>
    <row r="26" spans="1:10" ht="42" customHeight="1" thickBot="1" x14ac:dyDescent="0.3">
      <c r="A26" s="10" t="s">
        <v>25</v>
      </c>
      <c r="B26" s="9">
        <v>230</v>
      </c>
      <c r="C26" s="22"/>
      <c r="D26" s="20">
        <f t="shared" si="2"/>
        <v>0</v>
      </c>
      <c r="E26" s="18">
        <v>0</v>
      </c>
      <c r="F26" s="18">
        <v>0</v>
      </c>
      <c r="G26" s="18">
        <v>0</v>
      </c>
      <c r="H26" s="18">
        <v>0</v>
      </c>
      <c r="I26" s="18">
        <v>0</v>
      </c>
      <c r="J26" s="18">
        <v>0</v>
      </c>
    </row>
    <row r="27" spans="1:10" ht="16.5" thickBot="1" x14ac:dyDescent="0.3">
      <c r="A27" s="10" t="s">
        <v>3</v>
      </c>
      <c r="B27" s="11"/>
      <c r="C27" s="22"/>
      <c r="D27" s="18"/>
      <c r="E27" s="18"/>
      <c r="F27" s="18"/>
      <c r="G27" s="18"/>
      <c r="H27" s="18"/>
      <c r="I27" s="18"/>
      <c r="J27" s="18"/>
    </row>
    <row r="28" spans="1:10" ht="33" customHeight="1" thickBot="1" x14ac:dyDescent="0.3">
      <c r="A28" s="16" t="s">
        <v>44</v>
      </c>
      <c r="B28" s="17">
        <v>240</v>
      </c>
      <c r="C28" s="23"/>
      <c r="D28" s="19">
        <f>E28+F28+G28+H28+I28+J28</f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</row>
    <row r="29" spans="1:10" ht="28.5" customHeight="1" thickBot="1" x14ac:dyDescent="0.3">
      <c r="A29" s="106" t="s">
        <v>26</v>
      </c>
      <c r="B29" s="9">
        <v>250</v>
      </c>
      <c r="C29" s="22" t="s">
        <v>73</v>
      </c>
      <c r="D29" s="19">
        <f t="shared" ref="D29:D31" si="3">E29+F29+G29+H29+I29+J29</f>
        <v>121530.18</v>
      </c>
      <c r="E29" s="18">
        <v>121530.18</v>
      </c>
      <c r="F29" s="18">
        <v>0</v>
      </c>
      <c r="G29" s="18">
        <v>0</v>
      </c>
      <c r="H29" s="18">
        <v>0</v>
      </c>
      <c r="I29" s="18">
        <v>0</v>
      </c>
      <c r="J29" s="18">
        <v>0</v>
      </c>
    </row>
    <row r="30" spans="1:10" ht="36.75" customHeight="1" thickBot="1" x14ac:dyDescent="0.3">
      <c r="A30" s="107"/>
      <c r="B30" s="9">
        <v>250</v>
      </c>
      <c r="C30" s="22" t="s">
        <v>77</v>
      </c>
      <c r="D30" s="19">
        <f t="shared" si="3"/>
        <v>5000</v>
      </c>
      <c r="E30" s="18">
        <v>5000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</row>
    <row r="31" spans="1:10" ht="43.5" customHeight="1" thickBot="1" x14ac:dyDescent="0.3">
      <c r="A31" s="10" t="s">
        <v>27</v>
      </c>
      <c r="B31" s="9">
        <v>260</v>
      </c>
      <c r="C31" s="35" t="s">
        <v>16</v>
      </c>
      <c r="D31" s="19">
        <f t="shared" si="3"/>
        <v>20017427.490000002</v>
      </c>
      <c r="E31" s="18">
        <v>9457127.7599999998</v>
      </c>
      <c r="F31" s="18">
        <v>245000</v>
      </c>
      <c r="G31" s="18">
        <v>0</v>
      </c>
      <c r="H31" s="18">
        <v>0</v>
      </c>
      <c r="I31" s="18">
        <v>10315299.73</v>
      </c>
      <c r="J31" s="18">
        <v>0</v>
      </c>
    </row>
    <row r="32" spans="1:10" ht="32.25" thickBot="1" x14ac:dyDescent="0.3">
      <c r="A32" s="31" t="s">
        <v>28</v>
      </c>
      <c r="B32" s="32">
        <v>300</v>
      </c>
      <c r="C32" s="33" t="s">
        <v>16</v>
      </c>
      <c r="D32" s="34"/>
      <c r="E32" s="34"/>
      <c r="F32" s="34"/>
      <c r="G32" s="34"/>
      <c r="H32" s="34"/>
      <c r="I32" s="34"/>
      <c r="J32" s="34"/>
    </row>
    <row r="33" spans="1:10" ht="32.25" thickBot="1" x14ac:dyDescent="0.3">
      <c r="A33" s="10" t="s">
        <v>29</v>
      </c>
      <c r="B33" s="9">
        <v>310</v>
      </c>
      <c r="C33" s="22"/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</row>
    <row r="34" spans="1:10" ht="25.5" customHeight="1" thickBot="1" x14ac:dyDescent="0.3">
      <c r="A34" s="10" t="s">
        <v>30</v>
      </c>
      <c r="B34" s="9">
        <v>320</v>
      </c>
      <c r="C34" s="22"/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</row>
    <row r="35" spans="1:10" ht="51.75" customHeight="1" thickBot="1" x14ac:dyDescent="0.3">
      <c r="A35" s="31" t="s">
        <v>31</v>
      </c>
      <c r="B35" s="32">
        <v>400</v>
      </c>
      <c r="C35" s="36"/>
      <c r="D35" s="34"/>
      <c r="E35" s="34"/>
      <c r="F35" s="34"/>
      <c r="G35" s="34"/>
      <c r="H35" s="34"/>
      <c r="I35" s="34"/>
      <c r="J35" s="34"/>
    </row>
    <row r="36" spans="1:10" ht="51.75" customHeight="1" thickBot="1" x14ac:dyDescent="0.3">
      <c r="A36" s="10" t="s">
        <v>32</v>
      </c>
      <c r="B36" s="9">
        <v>410</v>
      </c>
      <c r="C36" s="22"/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</row>
    <row r="37" spans="1:10" ht="16.5" thickBot="1" x14ac:dyDescent="0.3">
      <c r="A37" s="10" t="s">
        <v>33</v>
      </c>
      <c r="B37" s="9">
        <v>420</v>
      </c>
      <c r="C37" s="22"/>
      <c r="D37" s="18"/>
      <c r="E37" s="18"/>
      <c r="F37" s="18"/>
      <c r="G37" s="18"/>
      <c r="H37" s="18"/>
      <c r="I37" s="18"/>
      <c r="J37" s="18" t="s">
        <v>9</v>
      </c>
    </row>
    <row r="38" spans="1:10" ht="32.25" thickBot="1" x14ac:dyDescent="0.3">
      <c r="A38" s="10" t="s">
        <v>34</v>
      </c>
      <c r="B38" s="9">
        <v>500</v>
      </c>
      <c r="C38" s="24" t="s">
        <v>16</v>
      </c>
      <c r="D38" s="18">
        <f>E38+F38+G38+H38+I38</f>
        <v>5035299.7300000004</v>
      </c>
      <c r="E38" s="18">
        <v>0</v>
      </c>
      <c r="F38" s="18">
        <v>0</v>
      </c>
      <c r="G38" s="18">
        <v>0</v>
      </c>
      <c r="H38" s="18">
        <v>0</v>
      </c>
      <c r="I38" s="18">
        <v>5035299.7300000004</v>
      </c>
      <c r="J38" s="18">
        <v>0</v>
      </c>
    </row>
    <row r="39" spans="1:10" ht="33.75" customHeight="1" thickBot="1" x14ac:dyDescent="0.3">
      <c r="A39" s="10" t="s">
        <v>35</v>
      </c>
      <c r="B39" s="9">
        <v>600</v>
      </c>
      <c r="C39" s="24" t="s">
        <v>16</v>
      </c>
      <c r="D39" s="18"/>
      <c r="E39" s="18"/>
      <c r="F39" s="18"/>
      <c r="G39" s="18"/>
      <c r="H39" s="18"/>
      <c r="I39" s="18"/>
      <c r="J39" s="18"/>
    </row>
    <row r="40" spans="1:10" ht="15.75" x14ac:dyDescent="0.25">
      <c r="A40" s="2"/>
    </row>
    <row r="42" spans="1:10" x14ac:dyDescent="0.25">
      <c r="C42" t="s">
        <v>6</v>
      </c>
      <c r="G42" t="s">
        <v>7</v>
      </c>
    </row>
    <row r="44" spans="1:10" x14ac:dyDescent="0.25">
      <c r="C44" t="s">
        <v>66</v>
      </c>
      <c r="G44" t="s">
        <v>8</v>
      </c>
    </row>
  </sheetData>
  <mergeCells count="22">
    <mergeCell ref="A29:A30"/>
    <mergeCell ref="A10:A11"/>
    <mergeCell ref="C2:C5"/>
    <mergeCell ref="E4:E5"/>
    <mergeCell ref="F4:F5"/>
    <mergeCell ref="B20:B21"/>
    <mergeCell ref="C20:C21"/>
    <mergeCell ref="D20:D21"/>
    <mergeCell ref="E20:E21"/>
    <mergeCell ref="F20:F21"/>
    <mergeCell ref="A2:A5"/>
    <mergeCell ref="B2:B5"/>
    <mergeCell ref="D2:J2"/>
    <mergeCell ref="D3:D5"/>
    <mergeCell ref="E3:J3"/>
    <mergeCell ref="G4:G5"/>
    <mergeCell ref="H4:H5"/>
    <mergeCell ref="H20:H21"/>
    <mergeCell ref="I20:I21"/>
    <mergeCell ref="J20:J21"/>
    <mergeCell ref="G20:G21"/>
    <mergeCell ref="I4:J4"/>
  </mergeCells>
  <pageMargins left="0.31496062992125984" right="0.11811023622047245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="60" zoomScaleNormal="100" workbookViewId="0">
      <selection activeCell="H28" sqref="H28"/>
    </sheetView>
  </sheetViews>
  <sheetFormatPr defaultRowHeight="15" x14ac:dyDescent="0.25"/>
  <cols>
    <col min="1" max="1" width="51.140625" customWidth="1"/>
    <col min="4" max="4" width="18.7109375" customWidth="1"/>
    <col min="5" max="6" width="17.85546875" customWidth="1"/>
    <col min="7" max="7" width="19.7109375" customWidth="1"/>
    <col min="8" max="8" width="17.5703125" customWidth="1"/>
    <col min="9" max="9" width="18.28515625" customWidth="1"/>
  </cols>
  <sheetData>
    <row r="1" spans="1:12" ht="15.75" x14ac:dyDescent="0.25">
      <c r="A1" s="1" t="s">
        <v>223</v>
      </c>
      <c r="J1" s="2" t="s">
        <v>50</v>
      </c>
    </row>
    <row r="2" spans="1:12" ht="16.5" thickBot="1" x14ac:dyDescent="0.3">
      <c r="A2" s="2"/>
    </row>
    <row r="3" spans="1:12" ht="31.5" customHeight="1" thickBot="1" x14ac:dyDescent="0.3">
      <c r="A3" s="106" t="s">
        <v>1</v>
      </c>
      <c r="B3" s="106" t="s">
        <v>12</v>
      </c>
      <c r="C3" s="4" t="s">
        <v>51</v>
      </c>
      <c r="D3" s="111" t="s">
        <v>54</v>
      </c>
      <c r="E3" s="112"/>
      <c r="F3" s="112"/>
      <c r="G3" s="112"/>
      <c r="H3" s="112"/>
      <c r="I3" s="112"/>
      <c r="J3" s="112"/>
      <c r="K3" s="112"/>
      <c r="L3" s="113"/>
    </row>
    <row r="4" spans="1:12" ht="16.5" thickBot="1" x14ac:dyDescent="0.3">
      <c r="A4" s="108"/>
      <c r="B4" s="108"/>
      <c r="C4" s="5" t="s">
        <v>52</v>
      </c>
      <c r="D4" s="117" t="s">
        <v>55</v>
      </c>
      <c r="E4" s="118"/>
      <c r="F4" s="119"/>
      <c r="G4" s="111" t="s">
        <v>2</v>
      </c>
      <c r="H4" s="112"/>
      <c r="I4" s="112"/>
      <c r="J4" s="112"/>
      <c r="K4" s="112"/>
      <c r="L4" s="113"/>
    </row>
    <row r="5" spans="1:12" ht="90" customHeight="1" x14ac:dyDescent="0.25">
      <c r="A5" s="108"/>
      <c r="B5" s="108"/>
      <c r="C5" s="5" t="s">
        <v>53</v>
      </c>
      <c r="D5" s="114"/>
      <c r="E5" s="115"/>
      <c r="F5" s="116"/>
      <c r="G5" s="120" t="s">
        <v>56</v>
      </c>
      <c r="H5" s="121"/>
      <c r="I5" s="122"/>
      <c r="J5" s="120" t="s">
        <v>57</v>
      </c>
      <c r="K5" s="121"/>
      <c r="L5" s="122"/>
    </row>
    <row r="6" spans="1:12" ht="61.5" customHeight="1" thickBot="1" x14ac:dyDescent="0.3">
      <c r="A6" s="108"/>
      <c r="B6" s="108"/>
      <c r="C6" s="6"/>
      <c r="D6" s="114"/>
      <c r="E6" s="115"/>
      <c r="F6" s="116"/>
      <c r="G6" s="114" t="s">
        <v>62</v>
      </c>
      <c r="H6" s="115"/>
      <c r="I6" s="116"/>
      <c r="J6" s="114" t="s">
        <v>61</v>
      </c>
      <c r="K6" s="115"/>
      <c r="L6" s="116"/>
    </row>
    <row r="7" spans="1:12" ht="71.25" customHeight="1" x14ac:dyDescent="0.25">
      <c r="A7" s="108"/>
      <c r="B7" s="108"/>
      <c r="C7" s="6"/>
      <c r="D7" s="37" t="s">
        <v>74</v>
      </c>
      <c r="E7" s="38" t="s">
        <v>75</v>
      </c>
      <c r="F7" s="38" t="s">
        <v>76</v>
      </c>
      <c r="G7" s="37" t="s">
        <v>74</v>
      </c>
      <c r="H7" s="38" t="s">
        <v>75</v>
      </c>
      <c r="I7" s="38" t="s">
        <v>76</v>
      </c>
      <c r="J7" s="37" t="s">
        <v>63</v>
      </c>
      <c r="K7" s="38" t="s">
        <v>64</v>
      </c>
      <c r="L7" s="38" t="s">
        <v>65</v>
      </c>
    </row>
    <row r="8" spans="1:12" ht="16.5" thickBot="1" x14ac:dyDescent="0.3">
      <c r="A8" s="15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</row>
    <row r="9" spans="1:12" ht="32.25" thickBot="1" x14ac:dyDescent="0.3">
      <c r="A9" s="14" t="s">
        <v>59</v>
      </c>
      <c r="B9" s="3">
        <v>1</v>
      </c>
      <c r="C9" s="3" t="s">
        <v>16</v>
      </c>
      <c r="D9" s="46">
        <f>D11+D12</f>
        <v>20017427.489999998</v>
      </c>
      <c r="E9" s="46">
        <f>E11+E12</f>
        <v>0</v>
      </c>
      <c r="F9" s="46">
        <f>F11+F12</f>
        <v>0</v>
      </c>
      <c r="G9" s="46">
        <f>G11+G12</f>
        <v>20017427.489999998</v>
      </c>
      <c r="H9" s="46">
        <f>H11+H12</f>
        <v>0</v>
      </c>
      <c r="I9" s="46">
        <f t="shared" ref="I9:L9" si="0">I11+I12</f>
        <v>0</v>
      </c>
      <c r="J9" s="46">
        <f t="shared" si="0"/>
        <v>0</v>
      </c>
      <c r="K9" s="46">
        <f t="shared" si="0"/>
        <v>0</v>
      </c>
      <c r="L9" s="46">
        <f t="shared" si="0"/>
        <v>0</v>
      </c>
    </row>
    <row r="10" spans="1:12" ht="16.5" thickBot="1" x14ac:dyDescent="0.3">
      <c r="A10" s="44" t="s">
        <v>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5"/>
    </row>
    <row r="11" spans="1:12" ht="32.25" thickBot="1" x14ac:dyDescent="0.3">
      <c r="A11" s="16" t="s">
        <v>60</v>
      </c>
      <c r="B11" s="17">
        <v>1001</v>
      </c>
      <c r="C11" s="17" t="s">
        <v>16</v>
      </c>
      <c r="D11" s="41">
        <f>G11</f>
        <v>0</v>
      </c>
      <c r="E11" s="41">
        <v>0</v>
      </c>
      <c r="F11" s="41">
        <v>0</v>
      </c>
      <c r="G11" s="43">
        <v>0</v>
      </c>
      <c r="H11" s="43">
        <f>-I16</f>
        <v>0</v>
      </c>
      <c r="I11" s="41">
        <v>0</v>
      </c>
      <c r="J11" s="41">
        <v>0</v>
      </c>
      <c r="K11" s="41">
        <v>0</v>
      </c>
      <c r="L11" s="41">
        <v>0</v>
      </c>
    </row>
    <row r="12" spans="1:12" ht="32.25" thickBot="1" x14ac:dyDescent="0.3">
      <c r="A12" s="10" t="s">
        <v>58</v>
      </c>
      <c r="B12" s="9">
        <v>2001</v>
      </c>
      <c r="C12" s="11">
        <v>2018</v>
      </c>
      <c r="D12" s="40">
        <f>G12</f>
        <v>20017427.489999998</v>
      </c>
      <c r="E12" s="40">
        <v>0</v>
      </c>
      <c r="F12" s="40">
        <v>0</v>
      </c>
      <c r="G12" s="40">
        <v>20017427.489999998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</row>
    <row r="13" spans="1:12" ht="16.5" thickBot="1" x14ac:dyDescent="0.3">
      <c r="A13" s="12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5" spans="1:12" x14ac:dyDescent="0.25">
      <c r="D15" t="s">
        <v>68</v>
      </c>
      <c r="G15" t="s">
        <v>7</v>
      </c>
    </row>
    <row r="17" spans="4:11" x14ac:dyDescent="0.25">
      <c r="D17" t="s">
        <v>5</v>
      </c>
      <c r="G17" t="s">
        <v>8</v>
      </c>
      <c r="K17" t="s">
        <v>10</v>
      </c>
    </row>
  </sheetData>
  <mergeCells count="9">
    <mergeCell ref="J6:L6"/>
    <mergeCell ref="A3:A7"/>
    <mergeCell ref="B3:B7"/>
    <mergeCell ref="D3:L3"/>
    <mergeCell ref="D4:F6"/>
    <mergeCell ref="G4:L4"/>
    <mergeCell ref="G5:I5"/>
    <mergeCell ref="G6:I6"/>
    <mergeCell ref="J5:L5"/>
  </mergeCells>
  <hyperlinks>
    <hyperlink ref="G5" r:id="rId1" display="garantf1://70253464.15/"/>
    <hyperlink ref="J5" r:id="rId2" display="garantf1://12088083.0/"/>
  </hyperlinks>
  <pageMargins left="0.7" right="0.7" top="0.75" bottom="0.75" header="0.3" footer="0.3"/>
  <pageSetup paperSize="9" scale="63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0"/>
  <sheetViews>
    <sheetView tabSelected="1" view="pageBreakPreview" zoomScale="60" zoomScaleNormal="100" workbookViewId="0">
      <selection activeCell="D15" sqref="D15"/>
    </sheetView>
  </sheetViews>
  <sheetFormatPr defaultColWidth="23.85546875" defaultRowHeight="15" x14ac:dyDescent="0.25"/>
  <cols>
    <col min="1" max="1" width="49.42578125" customWidth="1"/>
    <col min="2" max="2" width="37.7109375" customWidth="1"/>
    <col min="3" max="3" width="25.28515625" customWidth="1"/>
    <col min="4" max="4" width="24.140625" customWidth="1"/>
    <col min="5" max="5" width="21.42578125" customWidth="1"/>
    <col min="6" max="6" width="24.42578125" customWidth="1"/>
    <col min="7" max="7" width="22.42578125" customWidth="1"/>
  </cols>
  <sheetData>
    <row r="1" spans="1:8" ht="30.75" customHeight="1" x14ac:dyDescent="0.25">
      <c r="A1" s="48" t="s">
        <v>0</v>
      </c>
      <c r="B1" s="49"/>
      <c r="C1" s="49"/>
      <c r="D1" s="49"/>
      <c r="E1" s="49"/>
      <c r="F1" s="50"/>
      <c r="G1" s="49"/>
    </row>
    <row r="2" spans="1:8" ht="81" customHeight="1" x14ac:dyDescent="0.25">
      <c r="A2" s="126" t="s">
        <v>1</v>
      </c>
      <c r="B2" s="127" t="s">
        <v>78</v>
      </c>
      <c r="C2" s="128" t="s">
        <v>79</v>
      </c>
      <c r="D2" s="51"/>
      <c r="E2" s="52"/>
      <c r="F2" s="53" t="s">
        <v>80</v>
      </c>
      <c r="G2" s="54"/>
    </row>
    <row r="3" spans="1:8" ht="130.5" customHeight="1" thickBot="1" x14ac:dyDescent="0.3">
      <c r="A3" s="126"/>
      <c r="B3" s="127"/>
      <c r="C3" s="127"/>
      <c r="D3" s="55" t="s">
        <v>81</v>
      </c>
      <c r="E3" s="56" t="s">
        <v>82</v>
      </c>
      <c r="F3" s="57" t="s">
        <v>83</v>
      </c>
      <c r="G3" s="57" t="s">
        <v>84</v>
      </c>
    </row>
    <row r="4" spans="1:8" ht="36" customHeight="1" x14ac:dyDescent="0.25">
      <c r="A4" s="58"/>
      <c r="B4" s="59"/>
      <c r="C4" s="60">
        <f>C5+C11</f>
        <v>33535818.330000002</v>
      </c>
      <c r="D4" s="61">
        <f>D5+D11</f>
        <v>22975518.600000001</v>
      </c>
      <c r="E4" s="62">
        <f>E5+E11</f>
        <v>317198.28000000003</v>
      </c>
      <c r="F4" s="63">
        <f>F5+F11</f>
        <v>245000</v>
      </c>
      <c r="G4" s="63">
        <f>G5+G11</f>
        <v>9998101.4499999993</v>
      </c>
      <c r="H4" s="64"/>
    </row>
    <row r="5" spans="1:8" ht="34.5" customHeight="1" x14ac:dyDescent="0.25">
      <c r="A5" s="65" t="s">
        <v>85</v>
      </c>
      <c r="B5" s="66"/>
      <c r="C5" s="67">
        <f>SUM(D5:G5)</f>
        <v>5035299.7300000004</v>
      </c>
      <c r="D5" s="67">
        <f>SUM(D7:D10)</f>
        <v>0</v>
      </c>
      <c r="E5" s="67">
        <f>SUM(E7:E10)</f>
        <v>77198.28</v>
      </c>
      <c r="F5" s="67">
        <f>SUM(F7:F10)</f>
        <v>0</v>
      </c>
      <c r="G5" s="67">
        <f>SUM(G7:G10)</f>
        <v>4958101.45</v>
      </c>
    </row>
    <row r="6" spans="1:8" s="71" customFormat="1" ht="29.25" customHeight="1" x14ac:dyDescent="0.25">
      <c r="A6" s="68" t="s">
        <v>2</v>
      </c>
      <c r="B6" s="69"/>
      <c r="C6" s="70"/>
      <c r="D6" s="70"/>
      <c r="E6" s="70"/>
      <c r="F6" s="70"/>
      <c r="G6" s="70"/>
    </row>
    <row r="7" spans="1:8" s="71" customFormat="1" ht="43.5" customHeight="1" x14ac:dyDescent="0.25">
      <c r="A7" s="72" t="s">
        <v>86</v>
      </c>
      <c r="B7" s="73" t="s">
        <v>87</v>
      </c>
      <c r="C7" s="70">
        <f>SUM(D7:G7)</f>
        <v>0</v>
      </c>
      <c r="D7" s="70">
        <v>0</v>
      </c>
      <c r="E7" s="70"/>
      <c r="F7" s="70"/>
      <c r="G7" s="70"/>
    </row>
    <row r="8" spans="1:8" ht="43.5" customHeight="1" x14ac:dyDescent="0.25">
      <c r="A8" s="74" t="s">
        <v>88</v>
      </c>
      <c r="B8" s="75" t="s">
        <v>89</v>
      </c>
      <c r="C8" s="70">
        <f>SUM(D8:G8)</f>
        <v>0</v>
      </c>
      <c r="D8" s="76">
        <v>0</v>
      </c>
      <c r="E8" s="76"/>
      <c r="F8" s="76">
        <v>0</v>
      </c>
      <c r="G8" s="76"/>
      <c r="H8" s="64"/>
    </row>
    <row r="9" spans="1:8" ht="43.5" customHeight="1" x14ac:dyDescent="0.25">
      <c r="A9" s="74" t="s">
        <v>90</v>
      </c>
      <c r="B9" s="75" t="s">
        <v>91</v>
      </c>
      <c r="C9" s="70">
        <f>SUM(D9:G9)</f>
        <v>4958101.45</v>
      </c>
      <c r="D9" s="76"/>
      <c r="E9" s="76"/>
      <c r="F9" s="76"/>
      <c r="G9" s="76">
        <v>4958101.45</v>
      </c>
    </row>
    <row r="10" spans="1:8" ht="43.5" customHeight="1" x14ac:dyDescent="0.25">
      <c r="A10" s="74" t="s">
        <v>92</v>
      </c>
      <c r="B10" s="77" t="s">
        <v>93</v>
      </c>
      <c r="C10" s="70">
        <f>SUM(D10:G10)</f>
        <v>77198.28</v>
      </c>
      <c r="D10" s="78"/>
      <c r="E10" s="78">
        <v>77198.28</v>
      </c>
      <c r="F10" s="76"/>
      <c r="G10" s="76">
        <v>0</v>
      </c>
      <c r="H10" s="64"/>
    </row>
    <row r="11" spans="1:8" ht="39" customHeight="1" x14ac:dyDescent="0.25">
      <c r="A11" s="65" t="s">
        <v>94</v>
      </c>
      <c r="B11" s="79"/>
      <c r="C11" s="67">
        <f>D11+F11+G11+E11</f>
        <v>28500518.600000001</v>
      </c>
      <c r="D11" s="67">
        <f>D13+D14+D15+D16+D17</f>
        <v>22975518.600000001</v>
      </c>
      <c r="E11" s="67">
        <f>E13+E14+E15+E16+E17</f>
        <v>240000</v>
      </c>
      <c r="F11" s="67">
        <f>F13+F14+F15+F16+F17</f>
        <v>245000</v>
      </c>
      <c r="G11" s="67">
        <f>G13+G14+G15+G16+G17</f>
        <v>5040000</v>
      </c>
      <c r="H11" s="64"/>
    </row>
    <row r="12" spans="1:8" ht="30" customHeight="1" x14ac:dyDescent="0.25">
      <c r="A12" s="74" t="s">
        <v>2</v>
      </c>
      <c r="B12" s="78"/>
      <c r="C12" s="70"/>
      <c r="D12" s="70"/>
      <c r="E12" s="70"/>
      <c r="F12" s="70"/>
      <c r="G12" s="70"/>
    </row>
    <row r="13" spans="1:8" ht="45" customHeight="1" x14ac:dyDescent="0.25">
      <c r="A13" s="72" t="s">
        <v>86</v>
      </c>
      <c r="B13" s="73" t="s">
        <v>87</v>
      </c>
      <c r="C13" s="76">
        <f>SUM(D13:G13)</f>
        <v>22178398.600000001</v>
      </c>
      <c r="D13" s="76">
        <v>22178398.600000001</v>
      </c>
      <c r="E13" s="76"/>
      <c r="F13" s="76"/>
      <c r="G13" s="76"/>
      <c r="H13" s="80"/>
    </row>
    <row r="14" spans="1:8" ht="39" customHeight="1" x14ac:dyDescent="0.25">
      <c r="A14" s="72" t="s">
        <v>95</v>
      </c>
      <c r="B14" s="75" t="s">
        <v>96</v>
      </c>
      <c r="C14" s="76">
        <f>SUM(D14:G14)</f>
        <v>797120</v>
      </c>
      <c r="D14" s="76">
        <v>797120</v>
      </c>
      <c r="E14" s="76"/>
      <c r="F14" s="76"/>
      <c r="G14" s="76"/>
      <c r="H14" s="80"/>
    </row>
    <row r="15" spans="1:8" ht="35.25" customHeight="1" x14ac:dyDescent="0.25">
      <c r="A15" s="81" t="s">
        <v>97</v>
      </c>
      <c r="B15" s="73" t="s">
        <v>89</v>
      </c>
      <c r="C15" s="76">
        <f t="shared" ref="C15:C17" si="0">SUM(D15:G15)</f>
        <v>245000</v>
      </c>
      <c r="D15" s="76"/>
      <c r="E15" s="76"/>
      <c r="F15" s="76">
        <v>245000</v>
      </c>
      <c r="G15" s="76"/>
    </row>
    <row r="16" spans="1:8" ht="39" customHeight="1" x14ac:dyDescent="0.25">
      <c r="A16" s="81" t="s">
        <v>98</v>
      </c>
      <c r="B16" s="75" t="s">
        <v>91</v>
      </c>
      <c r="C16" s="76">
        <f>D16+F16+G16</f>
        <v>5040000</v>
      </c>
      <c r="D16" s="76"/>
      <c r="E16" s="76"/>
      <c r="F16" s="76"/>
      <c r="G16" s="76">
        <v>5040000</v>
      </c>
    </row>
    <row r="17" spans="1:8" ht="57" customHeight="1" x14ac:dyDescent="0.25">
      <c r="A17" s="82" t="s">
        <v>99</v>
      </c>
      <c r="B17" s="77" t="s">
        <v>93</v>
      </c>
      <c r="C17" s="76">
        <f t="shared" si="0"/>
        <v>240000</v>
      </c>
      <c r="D17" s="70"/>
      <c r="E17" s="76">
        <v>240000</v>
      </c>
      <c r="F17" s="70"/>
      <c r="G17" s="76">
        <v>0</v>
      </c>
    </row>
    <row r="18" spans="1:8" ht="41.25" customHeight="1" x14ac:dyDescent="0.25">
      <c r="A18" s="65" t="s">
        <v>100</v>
      </c>
      <c r="B18" s="66">
        <v>900</v>
      </c>
      <c r="C18" s="67">
        <f>SUM(D18:G18)</f>
        <v>33535818.330000002</v>
      </c>
      <c r="D18" s="67">
        <f>D20+D31+D91</f>
        <v>22975518.600000001</v>
      </c>
      <c r="E18" s="67">
        <f>E20+E31+E91</f>
        <v>317198.28000000003</v>
      </c>
      <c r="F18" s="67">
        <f>F20+F31+F91</f>
        <v>245000</v>
      </c>
      <c r="G18" s="67">
        <f>G22+G24+G28+G31+G91</f>
        <v>9998101.4499999993</v>
      </c>
      <c r="H18" s="64"/>
    </row>
    <row r="19" spans="1:8" ht="32.25" customHeight="1" x14ac:dyDescent="0.25">
      <c r="A19" s="74" t="s">
        <v>2</v>
      </c>
      <c r="B19" s="78"/>
      <c r="C19" s="70"/>
      <c r="D19" s="76"/>
      <c r="E19" s="76"/>
      <c r="F19" s="76"/>
      <c r="G19" s="76"/>
    </row>
    <row r="20" spans="1:8" ht="51" customHeight="1" x14ac:dyDescent="0.25">
      <c r="A20" s="68" t="s">
        <v>101</v>
      </c>
      <c r="B20" s="69">
        <v>210</v>
      </c>
      <c r="C20" s="70">
        <f>SUM(C22,C24,C28)</f>
        <v>13391860.66</v>
      </c>
      <c r="D20" s="70">
        <f>SUM(D22,D24,D28)</f>
        <v>13391860.66</v>
      </c>
      <c r="E20" s="70">
        <f>SUM(E22,E24,E28)</f>
        <v>0</v>
      </c>
      <c r="F20" s="70">
        <f>SUM(F22,F24,F28)</f>
        <v>0</v>
      </c>
      <c r="G20" s="70">
        <f>SUM(G22,G24,G28)</f>
        <v>0</v>
      </c>
    </row>
    <row r="21" spans="1:8" ht="31.5" customHeight="1" x14ac:dyDescent="0.25">
      <c r="A21" s="74" t="s">
        <v>3</v>
      </c>
      <c r="B21" s="78"/>
      <c r="C21" s="70"/>
      <c r="D21" s="76"/>
      <c r="E21" s="76"/>
      <c r="F21" s="76"/>
      <c r="G21" s="76"/>
    </row>
    <row r="22" spans="1:8" ht="35.25" customHeight="1" x14ac:dyDescent="0.25">
      <c r="A22" s="58" t="s">
        <v>102</v>
      </c>
      <c r="B22" s="59" t="s">
        <v>10</v>
      </c>
      <c r="C22" s="60">
        <f>SUM(D22:G22)</f>
        <v>9560230.4100000001</v>
      </c>
      <c r="D22" s="60">
        <f>D23</f>
        <v>9560230.4100000001</v>
      </c>
      <c r="E22" s="60">
        <f>SUM(E23:E23)</f>
        <v>0</v>
      </c>
      <c r="F22" s="60">
        <f>SUM(F23:F23)</f>
        <v>0</v>
      </c>
      <c r="G22" s="60">
        <f>SUM(G23:G23)</f>
        <v>0</v>
      </c>
      <c r="H22" s="64"/>
    </row>
    <row r="23" spans="1:8" ht="36.75" customHeight="1" x14ac:dyDescent="0.25">
      <c r="A23" s="81" t="s">
        <v>102</v>
      </c>
      <c r="B23" s="75" t="s">
        <v>182</v>
      </c>
      <c r="C23" s="76">
        <f t="shared" ref="C23:C28" si="1">SUM(D23:G23)</f>
        <v>9560230.4100000001</v>
      </c>
      <c r="D23" s="76">
        <v>9560230.4100000001</v>
      </c>
      <c r="E23" s="76"/>
      <c r="F23" s="76">
        <v>0</v>
      </c>
      <c r="G23" s="76"/>
    </row>
    <row r="24" spans="1:8" ht="37.5" customHeight="1" x14ac:dyDescent="0.25">
      <c r="A24" s="58" t="s">
        <v>103</v>
      </c>
      <c r="B24" s="59">
        <v>212</v>
      </c>
      <c r="C24" s="60">
        <f t="shared" si="1"/>
        <v>944440.67</v>
      </c>
      <c r="D24" s="60">
        <f>SUM(D25:D27)</f>
        <v>944440.67</v>
      </c>
      <c r="E24" s="60">
        <f>SUM(E25:E27)</f>
        <v>0</v>
      </c>
      <c r="F24" s="60">
        <f t="shared" ref="F24:G24" si="2">SUM(F25:F27)</f>
        <v>0</v>
      </c>
      <c r="G24" s="60">
        <f t="shared" si="2"/>
        <v>0</v>
      </c>
    </row>
    <row r="25" spans="1:8" ht="50.25" customHeight="1" x14ac:dyDescent="0.25">
      <c r="A25" s="81" t="s">
        <v>104</v>
      </c>
      <c r="B25" s="75" t="s">
        <v>171</v>
      </c>
      <c r="C25" s="76">
        <f t="shared" si="1"/>
        <v>147320.67000000001</v>
      </c>
      <c r="D25" s="76">
        <v>147320.67000000001</v>
      </c>
      <c r="E25" s="76"/>
      <c r="F25" s="76"/>
      <c r="G25" s="83" t="s">
        <v>9</v>
      </c>
    </row>
    <row r="26" spans="1:8" ht="33" customHeight="1" x14ac:dyDescent="0.25">
      <c r="A26" s="81" t="s">
        <v>105</v>
      </c>
      <c r="B26" s="75" t="s">
        <v>171</v>
      </c>
      <c r="C26" s="76">
        <f t="shared" si="1"/>
        <v>0</v>
      </c>
      <c r="D26" s="76">
        <v>0</v>
      </c>
      <c r="E26" s="76"/>
      <c r="F26" s="76"/>
      <c r="G26" s="83"/>
    </row>
    <row r="27" spans="1:8" ht="40.5" customHeight="1" x14ac:dyDescent="0.25">
      <c r="A27" s="74" t="s">
        <v>106</v>
      </c>
      <c r="B27" s="75" t="s">
        <v>172</v>
      </c>
      <c r="C27" s="76">
        <f t="shared" si="1"/>
        <v>797120</v>
      </c>
      <c r="D27" s="76">
        <v>797120</v>
      </c>
      <c r="E27" s="76"/>
      <c r="F27" s="76"/>
      <c r="G27" s="60"/>
    </row>
    <row r="28" spans="1:8" ht="44.25" customHeight="1" x14ac:dyDescent="0.25">
      <c r="A28" s="58" t="s">
        <v>107</v>
      </c>
      <c r="B28" s="59">
        <v>213</v>
      </c>
      <c r="C28" s="60">
        <f t="shared" si="1"/>
        <v>2887189.58</v>
      </c>
      <c r="D28" s="60">
        <f>SUM(D29:D30)</f>
        <v>2887189.58</v>
      </c>
      <c r="E28" s="60">
        <f>SUM(E29:E29)</f>
        <v>0</v>
      </c>
      <c r="F28" s="60">
        <f>SUM(F29:F29)</f>
        <v>0</v>
      </c>
      <c r="G28" s="60">
        <f>SUM(G29:G29)</f>
        <v>0</v>
      </c>
    </row>
    <row r="29" spans="1:8" ht="45.75" customHeight="1" x14ac:dyDescent="0.25">
      <c r="A29" s="84" t="s">
        <v>4</v>
      </c>
      <c r="B29" s="75" t="s">
        <v>173</v>
      </c>
      <c r="C29" s="76">
        <f>SUM(D29:G29)</f>
        <v>2887189.58</v>
      </c>
      <c r="D29" s="85">
        <v>2887189.58</v>
      </c>
      <c r="E29" s="85"/>
      <c r="F29" s="85" t="s">
        <v>9</v>
      </c>
      <c r="G29" s="86"/>
    </row>
    <row r="30" spans="1:8" x14ac:dyDescent="0.25">
      <c r="A30" s="84"/>
      <c r="B30" s="75" t="s">
        <v>108</v>
      </c>
      <c r="C30" s="76">
        <f>SUM(D30:G30)</f>
        <v>0</v>
      </c>
      <c r="D30" s="85">
        <v>0</v>
      </c>
      <c r="E30" s="85"/>
      <c r="F30" s="85"/>
      <c r="G30" s="86"/>
    </row>
    <row r="31" spans="1:8" x14ac:dyDescent="0.25">
      <c r="A31" s="68" t="s">
        <v>109</v>
      </c>
      <c r="B31" s="69">
        <v>220</v>
      </c>
      <c r="C31" s="70">
        <f>C32+C37+C43+C49+C68+C82</f>
        <v>13720332.57</v>
      </c>
      <c r="D31" s="70">
        <f>D32+D37+D43+D49+D68+D82</f>
        <v>8630231.120000001</v>
      </c>
      <c r="E31" s="70">
        <f>E32+E37+E43+E49+E68+E82</f>
        <v>132000</v>
      </c>
      <c r="F31" s="70">
        <f>F32+F37+F43+F49+F68+F82</f>
        <v>0</v>
      </c>
      <c r="G31" s="70">
        <f>G32+G37+G43+G49+G68+G82</f>
        <v>4958101.45</v>
      </c>
    </row>
    <row r="32" spans="1:8" x14ac:dyDescent="0.25">
      <c r="A32" s="58" t="s">
        <v>10</v>
      </c>
      <c r="B32" s="59">
        <v>221</v>
      </c>
      <c r="C32" s="60">
        <f t="shared" ref="C32:C38" si="3">SUM(D32:G32)</f>
        <v>143000</v>
      </c>
      <c r="D32" s="60">
        <f>SUM(D33:D36)</f>
        <v>141000</v>
      </c>
      <c r="E32" s="60">
        <f>SUM(E33:E36)</f>
        <v>2000</v>
      </c>
      <c r="F32" s="60">
        <f>SUM(F33:F33)</f>
        <v>0</v>
      </c>
      <c r="G32" s="60">
        <f>SUM(G33:G33)</f>
        <v>0</v>
      </c>
    </row>
    <row r="33" spans="1:7" x14ac:dyDescent="0.25">
      <c r="A33" s="81" t="s">
        <v>112</v>
      </c>
      <c r="B33" s="75" t="s">
        <v>174</v>
      </c>
      <c r="C33" s="76">
        <f t="shared" si="3"/>
        <v>12000</v>
      </c>
      <c r="D33" s="76">
        <v>12000</v>
      </c>
      <c r="E33" s="76">
        <v>0</v>
      </c>
      <c r="F33" s="60"/>
      <c r="G33" s="60"/>
    </row>
    <row r="34" spans="1:7" x14ac:dyDescent="0.25">
      <c r="A34" s="81" t="s">
        <v>110</v>
      </c>
      <c r="B34" s="75" t="s">
        <v>175</v>
      </c>
      <c r="C34" s="76">
        <f t="shared" si="3"/>
        <v>2000</v>
      </c>
      <c r="D34" s="76">
        <v>0</v>
      </c>
      <c r="E34" s="76">
        <v>2000</v>
      </c>
      <c r="F34" s="60"/>
      <c r="G34" s="60"/>
    </row>
    <row r="35" spans="1:7" x14ac:dyDescent="0.25">
      <c r="A35" s="81" t="s">
        <v>111</v>
      </c>
      <c r="B35" s="75" t="s">
        <v>177</v>
      </c>
      <c r="C35" s="76">
        <f t="shared" si="3"/>
        <v>0</v>
      </c>
      <c r="D35" s="76">
        <v>0</v>
      </c>
      <c r="E35" s="76"/>
      <c r="F35" s="60"/>
      <c r="G35" s="60"/>
    </row>
    <row r="36" spans="1:7" x14ac:dyDescent="0.25">
      <c r="A36" s="81" t="s">
        <v>176</v>
      </c>
      <c r="B36" s="75" t="s">
        <v>178</v>
      </c>
      <c r="C36" s="76">
        <f t="shared" si="3"/>
        <v>129000</v>
      </c>
      <c r="D36" s="76">
        <v>129000</v>
      </c>
      <c r="E36" s="76"/>
      <c r="F36" s="60"/>
      <c r="G36" s="60"/>
    </row>
    <row r="37" spans="1:7" s="89" customFormat="1" x14ac:dyDescent="0.25">
      <c r="A37" s="87" t="s">
        <v>113</v>
      </c>
      <c r="B37" s="88">
        <v>222</v>
      </c>
      <c r="C37" s="60">
        <f t="shared" si="3"/>
        <v>386400</v>
      </c>
      <c r="D37" s="60">
        <f>SUM(D38:D42)</f>
        <v>336400</v>
      </c>
      <c r="E37" s="60">
        <f>SUM(E38:E42)</f>
        <v>50000</v>
      </c>
      <c r="F37" s="60">
        <f>SUM(F39:F42)</f>
        <v>0</v>
      </c>
      <c r="G37" s="60">
        <f>SUM(G39:G42)</f>
        <v>0</v>
      </c>
    </row>
    <row r="38" spans="1:7" x14ac:dyDescent="0.25">
      <c r="A38" s="74" t="s">
        <v>114</v>
      </c>
      <c r="B38" s="75" t="s">
        <v>179</v>
      </c>
      <c r="C38" s="76">
        <f t="shared" si="3"/>
        <v>0</v>
      </c>
      <c r="D38" s="76">
        <v>0</v>
      </c>
      <c r="E38" s="76"/>
      <c r="F38" s="76"/>
      <c r="G38" s="76"/>
    </row>
    <row r="39" spans="1:7" x14ac:dyDescent="0.25">
      <c r="A39" s="74" t="s">
        <v>113</v>
      </c>
      <c r="B39" s="75" t="s">
        <v>180</v>
      </c>
      <c r="C39" s="76">
        <f t="shared" ref="C39:C99" si="4">SUM(D39:G39)</f>
        <v>200000</v>
      </c>
      <c r="D39" s="83">
        <v>200000</v>
      </c>
      <c r="E39" s="83"/>
      <c r="F39" s="60"/>
      <c r="G39" s="83" t="s">
        <v>9</v>
      </c>
    </row>
    <row r="40" spans="1:7" x14ac:dyDescent="0.25">
      <c r="A40" s="74" t="s">
        <v>115</v>
      </c>
      <c r="B40" s="75" t="s">
        <v>181</v>
      </c>
      <c r="C40" s="76">
        <f t="shared" si="4"/>
        <v>136400</v>
      </c>
      <c r="D40" s="76">
        <v>136400</v>
      </c>
      <c r="E40" s="76"/>
      <c r="F40" s="76"/>
      <c r="G40" s="76" t="s">
        <v>9</v>
      </c>
    </row>
    <row r="41" spans="1:7" x14ac:dyDescent="0.25">
      <c r="A41" s="74" t="s">
        <v>116</v>
      </c>
      <c r="B41" s="75" t="s">
        <v>117</v>
      </c>
      <c r="C41" s="76">
        <f t="shared" si="4"/>
        <v>0</v>
      </c>
      <c r="D41" s="76">
        <v>0</v>
      </c>
      <c r="E41" s="76"/>
      <c r="F41" s="76"/>
      <c r="G41" s="76" t="s">
        <v>9</v>
      </c>
    </row>
    <row r="42" spans="1:7" x14ac:dyDescent="0.25">
      <c r="A42" s="74" t="s">
        <v>113</v>
      </c>
      <c r="B42" s="75" t="s">
        <v>118</v>
      </c>
      <c r="C42" s="76">
        <f t="shared" si="4"/>
        <v>50000</v>
      </c>
      <c r="D42" s="76">
        <v>0</v>
      </c>
      <c r="E42" s="76">
        <v>50000</v>
      </c>
      <c r="F42" s="76"/>
      <c r="G42" s="76">
        <v>0</v>
      </c>
    </row>
    <row r="43" spans="1:7" x14ac:dyDescent="0.25">
      <c r="A43" s="58" t="s">
        <v>119</v>
      </c>
      <c r="B43" s="59">
        <v>223</v>
      </c>
      <c r="C43" s="60">
        <f>SUM(D43:G43)</f>
        <v>5254197.4200000009</v>
      </c>
      <c r="D43" s="60">
        <f>SUM(D44:D48)</f>
        <v>5254197.4200000009</v>
      </c>
      <c r="E43" s="60">
        <f>SUM(E44:E48)</f>
        <v>0</v>
      </c>
      <c r="F43" s="60">
        <f t="shared" ref="F43:G43" si="5">SUM(F44:F48)</f>
        <v>0</v>
      </c>
      <c r="G43" s="60">
        <f t="shared" si="5"/>
        <v>0</v>
      </c>
    </row>
    <row r="44" spans="1:7" x14ac:dyDescent="0.25">
      <c r="A44" s="87" t="s">
        <v>120</v>
      </c>
      <c r="B44" s="75" t="s">
        <v>183</v>
      </c>
      <c r="C44" s="76">
        <f t="shared" si="4"/>
        <v>3679854.5</v>
      </c>
      <c r="D44" s="83">
        <v>3679854.5</v>
      </c>
      <c r="E44" s="83"/>
      <c r="F44" s="60"/>
      <c r="G44" s="60"/>
    </row>
    <row r="45" spans="1:7" x14ac:dyDescent="0.25">
      <c r="A45" s="87" t="s">
        <v>121</v>
      </c>
      <c r="B45" s="75" t="s">
        <v>183</v>
      </c>
      <c r="C45" s="76">
        <f t="shared" si="4"/>
        <v>1187054.98</v>
      </c>
      <c r="D45" s="83">
        <v>1187054.98</v>
      </c>
      <c r="E45" s="83"/>
      <c r="F45" s="60"/>
      <c r="G45" s="60"/>
    </row>
    <row r="46" spans="1:7" x14ac:dyDescent="0.25">
      <c r="A46" s="87" t="s">
        <v>122</v>
      </c>
      <c r="B46" s="75" t="s">
        <v>184</v>
      </c>
      <c r="C46" s="76">
        <f t="shared" si="4"/>
        <v>203725.32</v>
      </c>
      <c r="D46" s="83">
        <v>203725.32</v>
      </c>
      <c r="E46" s="83"/>
      <c r="F46" s="60"/>
      <c r="G46" s="60"/>
    </row>
    <row r="47" spans="1:7" x14ac:dyDescent="0.25">
      <c r="A47" s="87" t="s">
        <v>123</v>
      </c>
      <c r="B47" s="75" t="s">
        <v>185</v>
      </c>
      <c r="C47" s="76">
        <f t="shared" si="4"/>
        <v>3013.68</v>
      </c>
      <c r="D47" s="83">
        <v>3013.68</v>
      </c>
      <c r="E47" s="83"/>
      <c r="F47" s="60"/>
      <c r="G47" s="60"/>
    </row>
    <row r="48" spans="1:7" x14ac:dyDescent="0.25">
      <c r="A48" s="74" t="s">
        <v>124</v>
      </c>
      <c r="B48" s="75" t="s">
        <v>183</v>
      </c>
      <c r="C48" s="76">
        <f t="shared" si="4"/>
        <v>180548.94</v>
      </c>
      <c r="D48" s="76">
        <v>180548.94</v>
      </c>
      <c r="E48" s="76"/>
      <c r="F48" s="76"/>
      <c r="G48" s="76"/>
    </row>
    <row r="49" spans="1:7" ht="30" x14ac:dyDescent="0.25">
      <c r="A49" s="58" t="s">
        <v>125</v>
      </c>
      <c r="B49" s="59">
        <v>225</v>
      </c>
      <c r="C49" s="60">
        <f>SUM(D49:G49)</f>
        <v>1538543.21</v>
      </c>
      <c r="D49" s="60">
        <f>SUM(D50:D67)</f>
        <v>1538543.21</v>
      </c>
      <c r="E49" s="60">
        <f>SUM(E50:E67)</f>
        <v>0</v>
      </c>
      <c r="F49" s="60">
        <f>SUM(F50:F67)</f>
        <v>0</v>
      </c>
      <c r="G49" s="60">
        <f>SUM(G50:G67)</f>
        <v>0</v>
      </c>
    </row>
    <row r="50" spans="1:7" x14ac:dyDescent="0.25">
      <c r="A50" s="74" t="s">
        <v>126</v>
      </c>
      <c r="B50" s="75" t="s">
        <v>186</v>
      </c>
      <c r="C50" s="76">
        <f t="shared" si="4"/>
        <v>30497.65</v>
      </c>
      <c r="D50" s="83">
        <v>30497.65</v>
      </c>
      <c r="E50" s="83"/>
      <c r="F50" s="60"/>
      <c r="G50" s="60"/>
    </row>
    <row r="51" spans="1:7" x14ac:dyDescent="0.25">
      <c r="A51" s="74" t="s">
        <v>127</v>
      </c>
      <c r="B51" s="75" t="s">
        <v>187</v>
      </c>
      <c r="C51" s="76">
        <f t="shared" si="4"/>
        <v>0</v>
      </c>
      <c r="D51" s="83">
        <v>0</v>
      </c>
      <c r="E51" s="83"/>
      <c r="F51" s="60"/>
      <c r="G51" s="60"/>
    </row>
    <row r="52" spans="1:7" x14ac:dyDescent="0.25">
      <c r="A52" s="74" t="s">
        <v>128</v>
      </c>
      <c r="B52" s="75" t="s">
        <v>188</v>
      </c>
      <c r="C52" s="76">
        <f t="shared" si="4"/>
        <v>200000</v>
      </c>
      <c r="D52" s="83">
        <v>200000</v>
      </c>
      <c r="E52" s="83"/>
      <c r="F52" s="60"/>
      <c r="G52" s="60"/>
    </row>
    <row r="53" spans="1:7" x14ac:dyDescent="0.25">
      <c r="A53" s="74" t="s">
        <v>129</v>
      </c>
      <c r="B53" s="75" t="s">
        <v>187</v>
      </c>
      <c r="C53" s="76">
        <f t="shared" si="4"/>
        <v>180000</v>
      </c>
      <c r="D53" s="83">
        <v>180000</v>
      </c>
      <c r="E53" s="83"/>
      <c r="F53" s="60"/>
      <c r="G53" s="60"/>
    </row>
    <row r="54" spans="1:7" x14ac:dyDescent="0.25">
      <c r="A54" s="74" t="s">
        <v>130</v>
      </c>
      <c r="B54" s="75" t="s">
        <v>187</v>
      </c>
      <c r="C54" s="76">
        <f t="shared" si="4"/>
        <v>114606.24</v>
      </c>
      <c r="D54" s="83">
        <v>114606.24</v>
      </c>
      <c r="E54" s="83"/>
      <c r="F54" s="60">
        <v>0</v>
      </c>
      <c r="G54" s="60"/>
    </row>
    <row r="55" spans="1:7" x14ac:dyDescent="0.25">
      <c r="A55" s="74" t="s">
        <v>131</v>
      </c>
      <c r="B55" s="75" t="s">
        <v>187</v>
      </c>
      <c r="C55" s="76">
        <f t="shared" si="4"/>
        <v>25664.84</v>
      </c>
      <c r="D55" s="83">
        <v>25664.84</v>
      </c>
      <c r="E55" s="83"/>
      <c r="F55" s="60"/>
      <c r="G55" s="60"/>
    </row>
    <row r="56" spans="1:7" ht="30" x14ac:dyDescent="0.25">
      <c r="A56" s="74" t="s">
        <v>190</v>
      </c>
      <c r="B56" s="75" t="s">
        <v>187</v>
      </c>
      <c r="C56" s="76">
        <f t="shared" si="4"/>
        <v>43200</v>
      </c>
      <c r="D56" s="83">
        <v>43200</v>
      </c>
      <c r="E56" s="83"/>
      <c r="F56" s="60"/>
      <c r="G56" s="60"/>
    </row>
    <row r="57" spans="1:7" x14ac:dyDescent="0.25">
      <c r="A57" s="90" t="s">
        <v>9</v>
      </c>
      <c r="B57" s="75" t="s">
        <v>189</v>
      </c>
      <c r="C57" s="76">
        <f t="shared" si="4"/>
        <v>0</v>
      </c>
      <c r="D57" s="83">
        <v>0</v>
      </c>
      <c r="E57" s="91"/>
      <c r="F57" s="63"/>
      <c r="G57" s="76"/>
    </row>
    <row r="58" spans="1:7" x14ac:dyDescent="0.25">
      <c r="A58" s="92" t="s">
        <v>133</v>
      </c>
      <c r="B58" s="75" t="s">
        <v>187</v>
      </c>
      <c r="C58" s="76">
        <f t="shared" si="4"/>
        <v>128087.48</v>
      </c>
      <c r="D58" s="83">
        <v>128087.48</v>
      </c>
      <c r="E58" s="91"/>
      <c r="F58" s="93">
        <v>0</v>
      </c>
      <c r="G58" s="76"/>
    </row>
    <row r="59" spans="1:7" x14ac:dyDescent="0.25">
      <c r="A59" s="129" t="s">
        <v>134</v>
      </c>
      <c r="B59" s="75" t="s">
        <v>187</v>
      </c>
      <c r="C59" s="76">
        <f t="shared" si="4"/>
        <v>0</v>
      </c>
      <c r="D59" s="83">
        <v>0</v>
      </c>
      <c r="E59" s="91"/>
      <c r="F59" s="93"/>
      <c r="G59" s="76"/>
    </row>
    <row r="60" spans="1:7" x14ac:dyDescent="0.25">
      <c r="A60" s="130"/>
      <c r="B60" s="75" t="s">
        <v>135</v>
      </c>
      <c r="C60" s="76">
        <f t="shared" si="4"/>
        <v>0</v>
      </c>
      <c r="D60" s="83"/>
      <c r="E60" s="91"/>
      <c r="F60" s="93">
        <v>0</v>
      </c>
      <c r="G60" s="76"/>
    </row>
    <row r="61" spans="1:7" x14ac:dyDescent="0.25">
      <c r="A61" s="94" t="s">
        <v>136</v>
      </c>
      <c r="B61" s="75" t="s">
        <v>187</v>
      </c>
      <c r="C61" s="76">
        <f t="shared" si="4"/>
        <v>18144</v>
      </c>
      <c r="D61" s="83">
        <v>18144</v>
      </c>
      <c r="E61" s="91"/>
      <c r="F61" s="93"/>
      <c r="G61" s="76"/>
    </row>
    <row r="62" spans="1:7" x14ac:dyDescent="0.25">
      <c r="A62" s="94" t="s">
        <v>137</v>
      </c>
      <c r="B62" s="75" t="s">
        <v>187</v>
      </c>
      <c r="C62" s="76">
        <f t="shared" si="4"/>
        <v>0</v>
      </c>
      <c r="D62" s="83">
        <v>0</v>
      </c>
      <c r="E62" s="91"/>
      <c r="F62" s="93"/>
      <c r="G62" s="76"/>
    </row>
    <row r="63" spans="1:7" x14ac:dyDescent="0.25">
      <c r="A63" s="94" t="s">
        <v>191</v>
      </c>
      <c r="B63" s="75" t="s">
        <v>187</v>
      </c>
      <c r="C63" s="76">
        <f t="shared" si="4"/>
        <v>458343</v>
      </c>
      <c r="D63" s="83">
        <v>458343</v>
      </c>
      <c r="E63" s="91"/>
      <c r="F63" s="93"/>
      <c r="G63" s="76"/>
    </row>
    <row r="64" spans="1:7" ht="30" x14ac:dyDescent="0.25">
      <c r="A64" s="94" t="s">
        <v>192</v>
      </c>
      <c r="B64" s="75" t="s">
        <v>187</v>
      </c>
      <c r="C64" s="76">
        <f t="shared" si="4"/>
        <v>0</v>
      </c>
      <c r="D64" s="83">
        <v>0</v>
      </c>
      <c r="E64" s="91"/>
      <c r="F64" s="93"/>
      <c r="G64" s="76"/>
    </row>
    <row r="65" spans="1:7" ht="30" x14ac:dyDescent="0.25">
      <c r="A65" s="94" t="s">
        <v>193</v>
      </c>
      <c r="B65" s="75" t="s">
        <v>194</v>
      </c>
      <c r="C65" s="76">
        <f t="shared" si="4"/>
        <v>0</v>
      </c>
      <c r="D65" s="83">
        <v>0</v>
      </c>
      <c r="E65" s="91"/>
      <c r="F65" s="93">
        <v>0</v>
      </c>
      <c r="G65" s="76"/>
    </row>
    <row r="66" spans="1:7" ht="30" x14ac:dyDescent="0.25">
      <c r="A66" s="94" t="s">
        <v>227</v>
      </c>
      <c r="B66" s="75" t="s">
        <v>194</v>
      </c>
      <c r="C66" s="76">
        <f t="shared" si="4"/>
        <v>340000</v>
      </c>
      <c r="D66" s="83">
        <v>340000</v>
      </c>
      <c r="E66" s="91"/>
      <c r="F66" s="93"/>
      <c r="G66" s="76"/>
    </row>
    <row r="67" spans="1:7" x14ac:dyDescent="0.25">
      <c r="A67" s="94"/>
      <c r="B67" s="75" t="s">
        <v>135</v>
      </c>
      <c r="C67" s="76">
        <f t="shared" si="4"/>
        <v>0</v>
      </c>
      <c r="D67" s="83"/>
      <c r="E67" s="91"/>
      <c r="F67" s="93">
        <v>0</v>
      </c>
      <c r="G67" s="76"/>
    </row>
    <row r="68" spans="1:7" x14ac:dyDescent="0.25">
      <c r="A68" s="58" t="s">
        <v>138</v>
      </c>
      <c r="B68" s="59">
        <v>226</v>
      </c>
      <c r="C68" s="60">
        <f t="shared" si="4"/>
        <v>5885177.7599999998</v>
      </c>
      <c r="D68" s="60">
        <f>SUM(D69:D81)</f>
        <v>927076.31</v>
      </c>
      <c r="E68" s="60">
        <f t="shared" ref="E68:G68" si="6">SUM(E69:E81)</f>
        <v>0</v>
      </c>
      <c r="F68" s="60">
        <f t="shared" si="6"/>
        <v>0</v>
      </c>
      <c r="G68" s="60">
        <f t="shared" si="6"/>
        <v>4958101.45</v>
      </c>
    </row>
    <row r="69" spans="1:7" x14ac:dyDescent="0.25">
      <c r="A69" s="74" t="s">
        <v>139</v>
      </c>
      <c r="B69" s="75" t="s">
        <v>195</v>
      </c>
      <c r="C69" s="76">
        <f>SUM(D69:G69)</f>
        <v>94420.800000000003</v>
      </c>
      <c r="D69" s="76">
        <v>94420.800000000003</v>
      </c>
      <c r="E69" s="76"/>
      <c r="F69" s="60"/>
      <c r="G69" s="60"/>
    </row>
    <row r="70" spans="1:7" x14ac:dyDescent="0.25">
      <c r="A70" s="74" t="s">
        <v>126</v>
      </c>
      <c r="B70" s="75" t="s">
        <v>195</v>
      </c>
      <c r="C70" s="76">
        <f t="shared" ref="C70:C81" si="7">SUM(D70:G70)</f>
        <v>138098.85</v>
      </c>
      <c r="D70" s="76">
        <v>138098.85</v>
      </c>
      <c r="E70" s="76"/>
      <c r="F70" s="60"/>
      <c r="G70" s="60"/>
    </row>
    <row r="71" spans="1:7" x14ac:dyDescent="0.25">
      <c r="A71" s="74" t="s">
        <v>132</v>
      </c>
      <c r="B71" s="75" t="s">
        <v>195</v>
      </c>
      <c r="C71" s="76">
        <f t="shared" si="7"/>
        <v>9258.4</v>
      </c>
      <c r="D71" s="76">
        <v>9258.4</v>
      </c>
      <c r="E71" s="76"/>
      <c r="F71" s="60"/>
      <c r="G71" s="60"/>
    </row>
    <row r="72" spans="1:7" x14ac:dyDescent="0.25">
      <c r="A72" s="74" t="s">
        <v>198</v>
      </c>
      <c r="B72" s="75" t="s">
        <v>196</v>
      </c>
      <c r="C72" s="76">
        <f t="shared" si="7"/>
        <v>405000</v>
      </c>
      <c r="D72" s="76">
        <v>405000</v>
      </c>
      <c r="E72" s="76"/>
      <c r="F72" s="60"/>
      <c r="G72" s="60"/>
    </row>
    <row r="73" spans="1:7" x14ac:dyDescent="0.25">
      <c r="A73" s="74" t="s">
        <v>141</v>
      </c>
      <c r="B73" s="75" t="s">
        <v>195</v>
      </c>
      <c r="C73" s="76">
        <f t="shared" si="7"/>
        <v>0</v>
      </c>
      <c r="D73" s="76">
        <v>0</v>
      </c>
      <c r="E73" s="76"/>
      <c r="F73" s="60"/>
      <c r="G73" s="60"/>
    </row>
    <row r="74" spans="1:7" x14ac:dyDescent="0.25">
      <c r="A74" s="74" t="s">
        <v>140</v>
      </c>
      <c r="B74" s="75" t="s">
        <v>195</v>
      </c>
      <c r="C74" s="76">
        <f t="shared" si="7"/>
        <v>12400</v>
      </c>
      <c r="D74" s="76">
        <v>12400</v>
      </c>
      <c r="E74" s="76"/>
      <c r="F74" s="60"/>
      <c r="G74" s="60"/>
    </row>
    <row r="75" spans="1:7" x14ac:dyDescent="0.25">
      <c r="A75" s="74" t="s">
        <v>142</v>
      </c>
      <c r="B75" s="75" t="s">
        <v>195</v>
      </c>
      <c r="C75" s="76">
        <f t="shared" si="7"/>
        <v>78404.39</v>
      </c>
      <c r="D75" s="83">
        <v>78404.39</v>
      </c>
      <c r="E75" s="83"/>
      <c r="F75" s="60"/>
      <c r="G75" s="76" t="s">
        <v>9</v>
      </c>
    </row>
    <row r="76" spans="1:7" x14ac:dyDescent="0.25">
      <c r="A76" s="74" t="s">
        <v>143</v>
      </c>
      <c r="B76" s="75" t="s">
        <v>195</v>
      </c>
      <c r="C76" s="76">
        <f t="shared" si="7"/>
        <v>0</v>
      </c>
      <c r="D76" s="83">
        <v>0</v>
      </c>
      <c r="E76" s="83"/>
      <c r="F76" s="60"/>
      <c r="G76" s="76"/>
    </row>
    <row r="77" spans="1:7" x14ac:dyDescent="0.25">
      <c r="A77" s="74" t="s">
        <v>144</v>
      </c>
      <c r="B77" s="75" t="s">
        <v>195</v>
      </c>
      <c r="C77" s="76">
        <f t="shared" si="7"/>
        <v>188164</v>
      </c>
      <c r="D77" s="83">
        <v>188164</v>
      </c>
      <c r="E77" s="83"/>
      <c r="F77" s="60"/>
      <c r="G77" s="76" t="s">
        <v>9</v>
      </c>
    </row>
    <row r="78" spans="1:7" ht="30" x14ac:dyDescent="0.25">
      <c r="A78" s="74" t="s">
        <v>145</v>
      </c>
      <c r="B78" s="75" t="s">
        <v>195</v>
      </c>
      <c r="C78" s="76">
        <f t="shared" si="7"/>
        <v>1329.87</v>
      </c>
      <c r="D78" s="83">
        <v>1329.87</v>
      </c>
      <c r="E78" s="83"/>
      <c r="F78" s="60"/>
      <c r="G78" s="76"/>
    </row>
    <row r="79" spans="1:7" x14ac:dyDescent="0.25">
      <c r="A79" s="74" t="s">
        <v>146</v>
      </c>
      <c r="B79" s="75" t="s">
        <v>197</v>
      </c>
      <c r="C79" s="76">
        <f t="shared" si="7"/>
        <v>0</v>
      </c>
      <c r="D79" s="83">
        <v>0</v>
      </c>
      <c r="E79" s="83"/>
      <c r="F79" s="60"/>
      <c r="G79" s="76"/>
    </row>
    <row r="80" spans="1:7" ht="45" x14ac:dyDescent="0.25">
      <c r="A80" s="74" t="s">
        <v>147</v>
      </c>
      <c r="B80" s="75" t="s">
        <v>148</v>
      </c>
      <c r="C80" s="76">
        <f t="shared" si="7"/>
        <v>4773290</v>
      </c>
      <c r="D80" s="83"/>
      <c r="E80" s="83"/>
      <c r="F80" s="60"/>
      <c r="G80" s="76">
        <v>4773290</v>
      </c>
    </row>
    <row r="81" spans="1:7" x14ac:dyDescent="0.25">
      <c r="A81" s="74" t="s">
        <v>219</v>
      </c>
      <c r="B81" s="75" t="s">
        <v>149</v>
      </c>
      <c r="C81" s="76">
        <f t="shared" si="7"/>
        <v>184811.45</v>
      </c>
      <c r="D81" s="83">
        <v>0</v>
      </c>
      <c r="E81" s="83"/>
      <c r="F81" s="76">
        <v>0</v>
      </c>
      <c r="G81" s="76">
        <v>184811.45</v>
      </c>
    </row>
    <row r="82" spans="1:7" x14ac:dyDescent="0.25">
      <c r="A82" s="68" t="s">
        <v>150</v>
      </c>
      <c r="B82" s="69">
        <v>296</v>
      </c>
      <c r="C82" s="70">
        <f>SUM(D82:G82)</f>
        <v>513014.18</v>
      </c>
      <c r="D82" s="70">
        <f>SUM(D83:D90)</f>
        <v>433014.18</v>
      </c>
      <c r="E82" s="70">
        <f>SUM(E83:E90)</f>
        <v>80000</v>
      </c>
      <c r="F82" s="70">
        <f t="shared" ref="F82" si="8">SUM(F83:F88)</f>
        <v>0</v>
      </c>
      <c r="G82" s="70">
        <f>SUM(G83:G90)</f>
        <v>0</v>
      </c>
    </row>
    <row r="83" spans="1:7" x14ac:dyDescent="0.25">
      <c r="A83" s="125" t="s">
        <v>151</v>
      </c>
      <c r="B83" s="75" t="s">
        <v>199</v>
      </c>
      <c r="C83" s="76">
        <f t="shared" si="4"/>
        <v>117642.73</v>
      </c>
      <c r="D83" s="76">
        <v>117642.73</v>
      </c>
      <c r="E83" s="76"/>
      <c r="F83" s="76"/>
      <c r="G83" s="76" t="s">
        <v>9</v>
      </c>
    </row>
    <row r="84" spans="1:7" x14ac:dyDescent="0.25">
      <c r="A84" s="125"/>
      <c r="B84" s="75" t="s">
        <v>201</v>
      </c>
      <c r="C84" s="76">
        <f t="shared" si="4"/>
        <v>3887.45</v>
      </c>
      <c r="D84" s="76">
        <v>3887.45</v>
      </c>
      <c r="E84" s="76"/>
      <c r="F84" s="76"/>
      <c r="G84" s="76"/>
    </row>
    <row r="85" spans="1:7" x14ac:dyDescent="0.25">
      <c r="A85" s="125"/>
      <c r="B85" s="75" t="s">
        <v>200</v>
      </c>
      <c r="C85" s="76">
        <f t="shared" si="4"/>
        <v>0</v>
      </c>
      <c r="D85" s="76">
        <v>0</v>
      </c>
      <c r="E85" s="76"/>
      <c r="F85" s="76"/>
      <c r="G85" s="76" t="s">
        <v>9</v>
      </c>
    </row>
    <row r="86" spans="1:7" x14ac:dyDescent="0.25">
      <c r="A86" s="125" t="s">
        <v>152</v>
      </c>
      <c r="B86" s="75" t="s">
        <v>202</v>
      </c>
      <c r="C86" s="76">
        <f t="shared" si="4"/>
        <v>68200</v>
      </c>
      <c r="D86" s="76">
        <v>68200</v>
      </c>
      <c r="E86" s="76"/>
      <c r="F86" s="76"/>
      <c r="G86" s="76"/>
    </row>
    <row r="87" spans="1:7" x14ac:dyDescent="0.25">
      <c r="A87" s="125"/>
      <c r="B87" s="75" t="s">
        <v>203</v>
      </c>
      <c r="C87" s="76">
        <f t="shared" si="4"/>
        <v>10000</v>
      </c>
      <c r="D87" s="76" t="s">
        <v>9</v>
      </c>
      <c r="E87" s="76">
        <v>10000</v>
      </c>
      <c r="F87" s="76"/>
      <c r="G87" s="76">
        <v>0</v>
      </c>
    </row>
    <row r="88" spans="1:7" x14ac:dyDescent="0.25">
      <c r="A88" s="123" t="s">
        <v>153</v>
      </c>
      <c r="B88" s="75" t="s">
        <v>202</v>
      </c>
      <c r="C88" s="76">
        <f t="shared" si="4"/>
        <v>137284</v>
      </c>
      <c r="D88" s="76">
        <v>137284</v>
      </c>
      <c r="E88" s="76">
        <v>0</v>
      </c>
      <c r="F88" s="76"/>
      <c r="G88" s="76">
        <v>0</v>
      </c>
    </row>
    <row r="89" spans="1:7" x14ac:dyDescent="0.25">
      <c r="A89" s="131"/>
      <c r="B89" s="75" t="s">
        <v>204</v>
      </c>
      <c r="C89" s="76">
        <f t="shared" si="4"/>
        <v>106000</v>
      </c>
      <c r="D89" s="76">
        <v>106000</v>
      </c>
      <c r="E89" s="76"/>
      <c r="F89" s="76"/>
      <c r="G89" s="76">
        <v>0</v>
      </c>
    </row>
    <row r="90" spans="1:7" x14ac:dyDescent="0.25">
      <c r="A90" s="124"/>
      <c r="B90" s="75" t="s">
        <v>203</v>
      </c>
      <c r="C90" s="76">
        <f t="shared" si="4"/>
        <v>70000</v>
      </c>
      <c r="D90" s="76">
        <v>0</v>
      </c>
      <c r="E90" s="76">
        <v>70000</v>
      </c>
      <c r="F90" s="76"/>
      <c r="G90" s="76">
        <v>0</v>
      </c>
    </row>
    <row r="91" spans="1:7" x14ac:dyDescent="0.25">
      <c r="A91" s="68" t="s">
        <v>154</v>
      </c>
      <c r="B91" s="95" t="s">
        <v>155</v>
      </c>
      <c r="C91" s="70">
        <f t="shared" si="4"/>
        <v>6423625.0999999996</v>
      </c>
      <c r="D91" s="70">
        <f>D92+D100</f>
        <v>953426.82000000007</v>
      </c>
      <c r="E91" s="70">
        <f>E92+E100</f>
        <v>185198.28</v>
      </c>
      <c r="F91" s="70">
        <f>F92+F100</f>
        <v>245000</v>
      </c>
      <c r="G91" s="70">
        <f>G92+G100</f>
        <v>5040000</v>
      </c>
    </row>
    <row r="92" spans="1:7" x14ac:dyDescent="0.25">
      <c r="A92" s="58" t="s">
        <v>156</v>
      </c>
      <c r="B92" s="59">
        <v>310</v>
      </c>
      <c r="C92" s="60">
        <f t="shared" si="4"/>
        <v>5613049.2400000002</v>
      </c>
      <c r="D92" s="60">
        <f>SUM(D93:D99)</f>
        <v>250850.96000000002</v>
      </c>
      <c r="E92" s="60">
        <f>SUM(E93:E99)</f>
        <v>77198.28</v>
      </c>
      <c r="F92" s="60">
        <f>SUM(F93:F99)</f>
        <v>245000</v>
      </c>
      <c r="G92" s="60">
        <f>SUM(G93:G99)</f>
        <v>5040000</v>
      </c>
    </row>
    <row r="93" spans="1:7" x14ac:dyDescent="0.25">
      <c r="A93" s="74" t="s">
        <v>157</v>
      </c>
      <c r="B93" s="75" t="s">
        <v>217</v>
      </c>
      <c r="C93" s="76">
        <f t="shared" si="4"/>
        <v>42124</v>
      </c>
      <c r="D93" s="76">
        <v>42124</v>
      </c>
      <c r="E93" s="76"/>
      <c r="F93" s="60"/>
      <c r="G93" s="76"/>
    </row>
    <row r="94" spans="1:7" x14ac:dyDescent="0.25">
      <c r="A94" s="123" t="s">
        <v>220</v>
      </c>
      <c r="B94" s="75" t="s">
        <v>217</v>
      </c>
      <c r="C94" s="76">
        <f t="shared" si="4"/>
        <v>126820.96</v>
      </c>
      <c r="D94" s="76">
        <v>126820.96</v>
      </c>
      <c r="E94" s="76"/>
      <c r="F94" s="60"/>
      <c r="G94" s="76"/>
    </row>
    <row r="95" spans="1:7" x14ac:dyDescent="0.25">
      <c r="A95" s="124"/>
      <c r="B95" s="75" t="s">
        <v>224</v>
      </c>
      <c r="C95" s="76">
        <f t="shared" si="4"/>
        <v>245000</v>
      </c>
      <c r="D95" s="76"/>
      <c r="E95" s="76"/>
      <c r="F95" s="83">
        <v>245000</v>
      </c>
      <c r="G95" s="76">
        <v>0</v>
      </c>
    </row>
    <row r="96" spans="1:7" x14ac:dyDescent="0.25">
      <c r="A96" s="74" t="s">
        <v>166</v>
      </c>
      <c r="B96" s="75" t="s">
        <v>221</v>
      </c>
      <c r="C96" s="76">
        <f t="shared" si="4"/>
        <v>81906</v>
      </c>
      <c r="D96" s="76">
        <v>81906</v>
      </c>
      <c r="E96" s="76"/>
      <c r="F96" s="60"/>
      <c r="G96" s="76"/>
    </row>
    <row r="97" spans="1:7" x14ac:dyDescent="0.25">
      <c r="A97" s="74" t="s">
        <v>205</v>
      </c>
      <c r="B97" s="75" t="s">
        <v>225</v>
      </c>
      <c r="C97" s="76">
        <f t="shared" si="4"/>
        <v>5000000</v>
      </c>
      <c r="D97" s="76"/>
      <c r="E97" s="76"/>
      <c r="F97" s="76">
        <v>0</v>
      </c>
      <c r="G97" s="76">
        <v>5000000</v>
      </c>
    </row>
    <row r="98" spans="1:7" x14ac:dyDescent="0.25">
      <c r="A98" s="74" t="s">
        <v>222</v>
      </c>
      <c r="B98" s="75" t="s">
        <v>226</v>
      </c>
      <c r="C98" s="76">
        <f t="shared" si="4"/>
        <v>40000</v>
      </c>
      <c r="D98" s="76"/>
      <c r="E98" s="76"/>
      <c r="F98" s="76">
        <v>0</v>
      </c>
      <c r="G98" s="76">
        <v>40000</v>
      </c>
    </row>
    <row r="99" spans="1:7" x14ac:dyDescent="0.25">
      <c r="A99" s="74" t="s">
        <v>156</v>
      </c>
      <c r="B99" s="75" t="s">
        <v>158</v>
      </c>
      <c r="C99" s="76">
        <f t="shared" si="4"/>
        <v>77198.28</v>
      </c>
      <c r="D99" s="60" t="s">
        <v>9</v>
      </c>
      <c r="E99" s="76">
        <v>77198.28</v>
      </c>
      <c r="F99" s="60"/>
      <c r="G99" s="76">
        <v>0</v>
      </c>
    </row>
    <row r="100" spans="1:7" ht="30" x14ac:dyDescent="0.25">
      <c r="A100" s="58" t="s">
        <v>159</v>
      </c>
      <c r="B100" s="59">
        <v>340</v>
      </c>
      <c r="C100" s="60">
        <f>SUM(D100:G100)</f>
        <v>810575.86</v>
      </c>
      <c r="D100" s="60">
        <f>SUM(D101:D120)</f>
        <v>702575.86</v>
      </c>
      <c r="E100" s="60">
        <f>SUM(E101:E120)</f>
        <v>108000</v>
      </c>
      <c r="F100" s="60">
        <f>SUM(F101:F120)</f>
        <v>0</v>
      </c>
      <c r="G100" s="60">
        <f>SUM(G101:G120)</f>
        <v>0</v>
      </c>
    </row>
    <row r="101" spans="1:7" x14ac:dyDescent="0.25">
      <c r="A101" s="123" t="s">
        <v>160</v>
      </c>
      <c r="B101" s="75" t="s">
        <v>161</v>
      </c>
      <c r="C101" s="76">
        <f>SUM(D101:G101)</f>
        <v>7967.4</v>
      </c>
      <c r="D101" s="76">
        <v>0</v>
      </c>
      <c r="E101" s="76">
        <v>7967.4</v>
      </c>
      <c r="F101" s="60"/>
      <c r="G101" s="83">
        <v>0</v>
      </c>
    </row>
    <row r="102" spans="1:7" x14ac:dyDescent="0.25">
      <c r="A102" s="124"/>
      <c r="B102" s="75" t="s">
        <v>206</v>
      </c>
      <c r="C102" s="76">
        <f t="shared" ref="C102:C120" si="9">SUM(D102:G102)</f>
        <v>0</v>
      </c>
      <c r="D102" s="76">
        <v>0</v>
      </c>
      <c r="E102" s="76"/>
      <c r="F102" s="60"/>
      <c r="G102" s="83"/>
    </row>
    <row r="103" spans="1:7" ht="30" x14ac:dyDescent="0.25">
      <c r="A103" s="78" t="s">
        <v>162</v>
      </c>
      <c r="B103" s="75" t="s">
        <v>214</v>
      </c>
      <c r="C103" s="76">
        <f t="shared" si="9"/>
        <v>75094</v>
      </c>
      <c r="D103" s="76">
        <v>75094</v>
      </c>
      <c r="E103" s="76"/>
      <c r="F103" s="60"/>
      <c r="G103" s="83"/>
    </row>
    <row r="104" spans="1:7" ht="30" x14ac:dyDescent="0.25">
      <c r="A104" s="78" t="s">
        <v>163</v>
      </c>
      <c r="B104" s="75" t="s">
        <v>214</v>
      </c>
      <c r="C104" s="76">
        <f t="shared" si="9"/>
        <v>20000</v>
      </c>
      <c r="D104" s="76">
        <v>20000</v>
      </c>
      <c r="E104" s="76"/>
      <c r="F104" s="60"/>
      <c r="G104" s="83"/>
    </row>
    <row r="105" spans="1:7" ht="30" x14ac:dyDescent="0.25">
      <c r="A105" s="98" t="s">
        <v>212</v>
      </c>
      <c r="B105" s="75" t="s">
        <v>214</v>
      </c>
      <c r="C105" s="76">
        <f t="shared" si="9"/>
        <v>5000</v>
      </c>
      <c r="D105" s="76">
        <v>5000</v>
      </c>
      <c r="E105" s="76"/>
      <c r="F105" s="60"/>
      <c r="G105" s="83"/>
    </row>
    <row r="106" spans="1:7" x14ac:dyDescent="0.25">
      <c r="A106" s="98" t="s">
        <v>213</v>
      </c>
      <c r="B106" s="75" t="s">
        <v>214</v>
      </c>
      <c r="C106" s="76">
        <f t="shared" si="9"/>
        <v>0</v>
      </c>
      <c r="D106" s="76">
        <v>0</v>
      </c>
      <c r="E106" s="76"/>
      <c r="F106" s="60"/>
      <c r="G106" s="83"/>
    </row>
    <row r="107" spans="1:7" ht="30" x14ac:dyDescent="0.25">
      <c r="A107" s="98" t="s">
        <v>216</v>
      </c>
      <c r="B107" s="75" t="s">
        <v>206</v>
      </c>
      <c r="C107" s="76">
        <f t="shared" si="9"/>
        <v>0</v>
      </c>
      <c r="D107" s="76">
        <v>0</v>
      </c>
      <c r="E107" s="76"/>
      <c r="F107" s="60"/>
      <c r="G107" s="83"/>
    </row>
    <row r="108" spans="1:7" x14ac:dyDescent="0.25">
      <c r="A108" s="98" t="s">
        <v>210</v>
      </c>
      <c r="B108" s="75" t="s">
        <v>206</v>
      </c>
      <c r="C108" s="76">
        <f t="shared" si="9"/>
        <v>0</v>
      </c>
      <c r="D108" s="76">
        <v>0</v>
      </c>
      <c r="E108" s="76"/>
      <c r="F108" s="60"/>
      <c r="G108" s="83"/>
    </row>
    <row r="109" spans="1:7" x14ac:dyDescent="0.25">
      <c r="A109" s="78" t="s">
        <v>164</v>
      </c>
      <c r="B109" s="75" t="s">
        <v>208</v>
      </c>
      <c r="C109" s="76">
        <f t="shared" si="9"/>
        <v>0</v>
      </c>
      <c r="D109" s="76">
        <v>0</v>
      </c>
      <c r="E109" s="76"/>
      <c r="F109" s="60"/>
      <c r="G109" s="83"/>
    </row>
    <row r="110" spans="1:7" x14ac:dyDescent="0.25">
      <c r="A110" s="123" t="s">
        <v>165</v>
      </c>
      <c r="B110" s="75" t="s">
        <v>207</v>
      </c>
      <c r="C110" s="76">
        <f t="shared" si="9"/>
        <v>0</v>
      </c>
      <c r="D110" s="76">
        <v>0</v>
      </c>
      <c r="E110" s="76"/>
      <c r="F110" s="60"/>
      <c r="G110" s="83"/>
    </row>
    <row r="111" spans="1:7" x14ac:dyDescent="0.25">
      <c r="A111" s="131"/>
      <c r="B111" s="75" t="s">
        <v>161</v>
      </c>
      <c r="C111" s="76">
        <f t="shared" si="9"/>
        <v>0</v>
      </c>
      <c r="D111" s="76">
        <v>0</v>
      </c>
      <c r="E111" s="76">
        <v>0</v>
      </c>
      <c r="F111" s="60"/>
      <c r="G111" s="83">
        <v>0</v>
      </c>
    </row>
    <row r="112" spans="1:7" x14ac:dyDescent="0.25">
      <c r="A112" s="124"/>
      <c r="B112" s="75" t="s">
        <v>206</v>
      </c>
      <c r="C112" s="76">
        <f t="shared" si="9"/>
        <v>24981.86</v>
      </c>
      <c r="D112" s="76">
        <v>24981.86</v>
      </c>
      <c r="E112" s="76"/>
      <c r="F112" s="60"/>
      <c r="G112" s="83">
        <v>0</v>
      </c>
    </row>
    <row r="113" spans="1:7" x14ac:dyDescent="0.25">
      <c r="A113" s="123" t="s">
        <v>166</v>
      </c>
      <c r="B113" s="75" t="s">
        <v>206</v>
      </c>
      <c r="C113" s="76">
        <f t="shared" si="9"/>
        <v>197500</v>
      </c>
      <c r="D113" s="76">
        <v>197500</v>
      </c>
      <c r="E113" s="76"/>
      <c r="F113" s="60"/>
      <c r="G113" s="83"/>
    </row>
    <row r="114" spans="1:7" x14ac:dyDescent="0.25">
      <c r="A114" s="124"/>
      <c r="B114" s="75" t="s">
        <v>218</v>
      </c>
      <c r="C114" s="76">
        <f t="shared" si="9"/>
        <v>40000</v>
      </c>
      <c r="D114" s="76"/>
      <c r="E114" s="76">
        <v>40000</v>
      </c>
      <c r="F114" s="60"/>
      <c r="G114" s="83">
        <v>0</v>
      </c>
    </row>
    <row r="115" spans="1:7" ht="30" x14ac:dyDescent="0.25">
      <c r="A115" s="74" t="s">
        <v>167</v>
      </c>
      <c r="B115" s="75" t="s">
        <v>206</v>
      </c>
      <c r="C115" s="76">
        <f t="shared" si="9"/>
        <v>0</v>
      </c>
      <c r="D115" s="76">
        <v>0</v>
      </c>
      <c r="E115" s="76"/>
      <c r="F115" s="60"/>
      <c r="G115" s="83"/>
    </row>
    <row r="116" spans="1:7" x14ac:dyDescent="0.25">
      <c r="A116" s="123" t="s">
        <v>211</v>
      </c>
      <c r="B116" s="75" t="s">
        <v>206</v>
      </c>
      <c r="C116" s="76">
        <f t="shared" si="9"/>
        <v>20000</v>
      </c>
      <c r="D116" s="76">
        <v>20000</v>
      </c>
      <c r="E116" s="76"/>
      <c r="F116" s="60"/>
      <c r="G116" s="83"/>
    </row>
    <row r="117" spans="1:7" x14ac:dyDescent="0.25">
      <c r="A117" s="124"/>
      <c r="B117" s="75" t="s">
        <v>215</v>
      </c>
      <c r="C117" s="76">
        <f t="shared" si="9"/>
        <v>60032.6</v>
      </c>
      <c r="D117" s="76"/>
      <c r="E117" s="76">
        <v>60032.6</v>
      </c>
      <c r="F117" s="60"/>
      <c r="G117" s="83"/>
    </row>
    <row r="118" spans="1:7" x14ac:dyDescent="0.25">
      <c r="A118" s="74" t="s">
        <v>168</v>
      </c>
      <c r="B118" s="75" t="s">
        <v>206</v>
      </c>
      <c r="C118" s="76">
        <f t="shared" si="9"/>
        <v>20000</v>
      </c>
      <c r="D118" s="76">
        <v>20000</v>
      </c>
      <c r="E118" s="76"/>
      <c r="F118" s="60"/>
      <c r="G118" s="83"/>
    </row>
    <row r="119" spans="1:7" ht="30" x14ac:dyDescent="0.25">
      <c r="A119" s="74" t="s">
        <v>169</v>
      </c>
      <c r="B119" s="75" t="s">
        <v>206</v>
      </c>
      <c r="C119" s="76">
        <f t="shared" si="9"/>
        <v>140000</v>
      </c>
      <c r="D119" s="76">
        <v>140000</v>
      </c>
      <c r="E119" s="76"/>
      <c r="F119" s="60"/>
      <c r="G119" s="60"/>
    </row>
    <row r="120" spans="1:7" ht="45" x14ac:dyDescent="0.25">
      <c r="A120" s="74" t="s">
        <v>170</v>
      </c>
      <c r="B120" s="75" t="s">
        <v>209</v>
      </c>
      <c r="C120" s="76">
        <f t="shared" si="9"/>
        <v>200000</v>
      </c>
      <c r="D120" s="76">
        <v>200000</v>
      </c>
      <c r="E120" s="76"/>
      <c r="F120" s="60"/>
      <c r="G120" s="76" t="s">
        <v>9</v>
      </c>
    </row>
    <row r="123" spans="1:7" ht="15.75" x14ac:dyDescent="0.25">
      <c r="A123" s="96" t="s">
        <v>9</v>
      </c>
      <c r="B123" s="96" t="s">
        <v>68</v>
      </c>
      <c r="C123" s="96"/>
      <c r="D123" s="96" t="s">
        <v>7</v>
      </c>
      <c r="E123" s="96"/>
      <c r="F123" s="99">
        <f>D31+D91-D83-D84-D85</f>
        <v>9462127.7600000016</v>
      </c>
      <c r="G123" s="64">
        <f>SUM(E4:G4)</f>
        <v>10560299.729999999</v>
      </c>
    </row>
    <row r="124" spans="1:7" ht="15.75" x14ac:dyDescent="0.25">
      <c r="A124" s="96"/>
      <c r="B124" s="96"/>
      <c r="C124" s="96"/>
      <c r="D124" s="96"/>
      <c r="E124" s="96"/>
      <c r="F124" s="99">
        <f>C31+C91-C83-C85-C38-C84</f>
        <v>20022427.490000002</v>
      </c>
    </row>
    <row r="125" spans="1:7" ht="15.75" x14ac:dyDescent="0.25">
      <c r="A125" s="96" t="s">
        <v>9</v>
      </c>
      <c r="B125" s="96" t="s">
        <v>5</v>
      </c>
      <c r="C125" s="96"/>
      <c r="D125" s="96" t="s">
        <v>8</v>
      </c>
      <c r="E125" s="96"/>
      <c r="F125" s="97"/>
    </row>
    <row r="126" spans="1:7" ht="15.75" x14ac:dyDescent="0.25">
      <c r="A126" s="96"/>
      <c r="B126" s="96"/>
      <c r="C126" s="96"/>
      <c r="D126" s="96"/>
      <c r="E126" s="96"/>
      <c r="F126" s="99">
        <f>D36+D39+D43+D49+D68+D93+D94+D112+D113+D116+D118+D119+D120</f>
        <v>8820243.7600000016</v>
      </c>
      <c r="G126" s="64">
        <f>F126+D33+D40+D86+D88+D89+D96+D103+D104+D105</f>
        <v>9462127.7600000016</v>
      </c>
    </row>
    <row r="127" spans="1:7" ht="15.75" x14ac:dyDescent="0.25">
      <c r="A127" s="97"/>
      <c r="B127" s="97"/>
      <c r="C127" s="97"/>
      <c r="D127" s="97"/>
      <c r="E127" s="97"/>
      <c r="F127" s="97"/>
    </row>
    <row r="128" spans="1:7" x14ac:dyDescent="0.25">
      <c r="C128" s="64" t="s">
        <v>9</v>
      </c>
    </row>
    <row r="130" spans="3:3" x14ac:dyDescent="0.25">
      <c r="C130" s="64" t="s">
        <v>9</v>
      </c>
    </row>
  </sheetData>
  <mergeCells count="12">
    <mergeCell ref="A116:A117"/>
    <mergeCell ref="A86:A87"/>
    <mergeCell ref="A2:A3"/>
    <mergeCell ref="B2:B3"/>
    <mergeCell ref="C2:C3"/>
    <mergeCell ref="A59:A60"/>
    <mergeCell ref="A83:A85"/>
    <mergeCell ref="A88:A90"/>
    <mergeCell ref="A101:A102"/>
    <mergeCell ref="A110:A112"/>
    <mergeCell ref="A113:A114"/>
    <mergeCell ref="A94:A95"/>
  </mergeCells>
  <pageMargins left="0.7" right="0.7" top="0.75" bottom="0.75" header="0.3" footer="0.3"/>
  <pageSetup paperSize="9" scale="42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изменённый ПФХД</vt:lpstr>
      <vt:lpstr>закупка товаров, работ, услуг</vt:lpstr>
      <vt:lpstr>Лист3</vt:lpstr>
      <vt:lpstr>'изменённый ПФХД'!sub_100821</vt:lpstr>
      <vt:lpstr>'изменённый ПФХД'!sub_100822</vt:lpstr>
      <vt:lpstr>'изменённый ПФХД'!sub_100823</vt:lpstr>
      <vt:lpstr>'изменённый ПФХД'!sub_100824</vt:lpstr>
      <vt:lpstr>'изменённый ПФХД'!sub_100825</vt:lpstr>
      <vt:lpstr>'изменённый ПФХД'!sub_100826</vt:lpstr>
      <vt:lpstr>'изменённый ПФХД'!sub_100827</vt:lpstr>
      <vt:lpstr>'изменённый ПФХД'!sub_100828</vt:lpstr>
      <vt:lpstr>'изменённый ПФХД'!sub_100829</vt:lpstr>
      <vt:lpstr>'закупка товаров, работ, услуг'!sub_100831</vt:lpstr>
      <vt:lpstr>'закупка товаров, работ, услуг'!sub_100833</vt:lpstr>
      <vt:lpstr>'закупка товаров, работ, услуг'!sub_100834</vt:lpstr>
      <vt:lpstr>'изменённый ПФХД'!sub_108210</vt:lpstr>
      <vt:lpstr>'изменённый ПФХД'!sub_108211</vt:lpstr>
      <vt:lpstr>'изменённый ПФХД'!sub_108212</vt:lpstr>
      <vt:lpstr>'изменённый ПФХД'!sub_108213</vt:lpstr>
      <vt:lpstr>'изменённый ПФХД'!sub_108214</vt:lpstr>
      <vt:lpstr>'изменённый ПФХД'!sub_108215</vt:lpstr>
      <vt:lpstr>'изменённый ПФХД'!sub_108216</vt:lpstr>
      <vt:lpstr>'изменённый ПФХД'!sub_108217</vt:lpstr>
      <vt:lpstr>'изменённый ПФХД'!sub_108218</vt:lpstr>
      <vt:lpstr>'изменённый ПФХД'!sub_108219</vt:lpstr>
      <vt:lpstr>'изменённый ПФХД'!sub_108220</vt:lpstr>
      <vt:lpstr>'изменённый ПФХД'!sub_108221</vt:lpstr>
      <vt:lpstr>'изменённый ПФХД'!sub_108222</vt:lpstr>
      <vt:lpstr>'изменённый ПФХД'!sub_108223</vt:lpstr>
      <vt:lpstr>'изменённый ПФХД'!sub_108224</vt:lpstr>
      <vt:lpstr>'закупка товаров, работ, услуг'!Область_печати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2018-07-04T23:42:05Z</dcterms:modified>
</cp:coreProperties>
</file>