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Сессии наслежного совета\40 сессия 4 созыва\40-4 Внесение изменений в бюджет\"/>
    </mc:Choice>
  </mc:AlternateContent>
  <bookViews>
    <workbookView xWindow="0" yWindow="0" windowWidth="16155" windowHeight="12075"/>
  </bookViews>
  <sheets>
    <sheet name="Table1" sheetId="1" r:id="rId1"/>
  </sheets>
  <definedNames>
    <definedName name="_xlnm.Print_Titles" localSheetId="0">Table1!$2:$3</definedName>
    <definedName name="_xlnm.Print_Area" localSheetId="0">Table1!$A$1:$I$168</definedName>
  </definedNames>
  <calcPr calcId="162913"/>
</workbook>
</file>

<file path=xl/calcChain.xml><?xml version="1.0" encoding="utf-8"?>
<calcChain xmlns="http://schemas.openxmlformats.org/spreadsheetml/2006/main">
  <c r="G92" i="1" l="1"/>
  <c r="I92" i="1"/>
  <c r="H94" i="1"/>
  <c r="H168" i="1" l="1"/>
  <c r="I167" i="1"/>
  <c r="G167" i="1"/>
  <c r="G166" i="1"/>
  <c r="G165" i="1" s="1"/>
  <c r="G164" i="1" s="1"/>
  <c r="H163" i="1"/>
  <c r="I162" i="1"/>
  <c r="G162" i="1"/>
  <c r="H161" i="1"/>
  <c r="H160" i="1"/>
  <c r="I159" i="1"/>
  <c r="I158" i="1" s="1"/>
  <c r="I157" i="1" s="1"/>
  <c r="G159" i="1"/>
  <c r="H159" i="1" s="1"/>
  <c r="J156" i="1"/>
  <c r="H156" i="1"/>
  <c r="I155" i="1"/>
  <c r="H155" i="1" s="1"/>
  <c r="G155" i="1"/>
  <c r="H154" i="1"/>
  <c r="H153" i="1"/>
  <c r="I152" i="1"/>
  <c r="G152" i="1"/>
  <c r="I151" i="1"/>
  <c r="H150" i="1"/>
  <c r="H149" i="1"/>
  <c r="I148" i="1"/>
  <c r="G148" i="1"/>
  <c r="H148" i="1" s="1"/>
  <c r="I147" i="1"/>
  <c r="I146" i="1" s="1"/>
  <c r="H144" i="1"/>
  <c r="H143" i="1"/>
  <c r="H142" i="1"/>
  <c r="H141" i="1"/>
  <c r="H140" i="1"/>
  <c r="H139" i="1"/>
  <c r="I138" i="1"/>
  <c r="H138" i="1" s="1"/>
  <c r="G138" i="1"/>
  <c r="G137" i="1" s="1"/>
  <c r="G136" i="1"/>
  <c r="J135" i="1"/>
  <c r="H135" i="1"/>
  <c r="H134" i="1"/>
  <c r="H133" i="1"/>
  <c r="I132" i="1"/>
  <c r="H132" i="1" s="1"/>
  <c r="G132" i="1"/>
  <c r="G131" i="1" s="1"/>
  <c r="G130" i="1" s="1"/>
  <c r="H129" i="1"/>
  <c r="J128" i="1"/>
  <c r="I128" i="1"/>
  <c r="H128" i="1" s="1"/>
  <c r="G128" i="1"/>
  <c r="H127" i="1"/>
  <c r="I126" i="1"/>
  <c r="H126" i="1" s="1"/>
  <c r="G126" i="1"/>
  <c r="H125" i="1"/>
  <c r="I124" i="1"/>
  <c r="G124" i="1"/>
  <c r="H123" i="1"/>
  <c r="I122" i="1"/>
  <c r="G122" i="1"/>
  <c r="H121" i="1"/>
  <c r="H120" i="1"/>
  <c r="I119" i="1"/>
  <c r="G119" i="1"/>
  <c r="H118" i="1"/>
  <c r="H117" i="1"/>
  <c r="I116" i="1"/>
  <c r="G116" i="1"/>
  <c r="H116" i="1" s="1"/>
  <c r="H114" i="1"/>
  <c r="H113" i="1"/>
  <c r="H112" i="1"/>
  <c r="I111" i="1"/>
  <c r="H111" i="1"/>
  <c r="G111" i="1"/>
  <c r="H110" i="1"/>
  <c r="H109" i="1"/>
  <c r="I108" i="1"/>
  <c r="H108" i="1" s="1"/>
  <c r="H107" i="1"/>
  <c r="H106" i="1"/>
  <c r="I105" i="1"/>
  <c r="G105" i="1"/>
  <c r="G100" i="1" s="1"/>
  <c r="H104" i="1"/>
  <c r="I103" i="1"/>
  <c r="G103" i="1"/>
  <c r="H102" i="1"/>
  <c r="I101" i="1"/>
  <c r="G101" i="1"/>
  <c r="H98" i="1"/>
  <c r="H97" i="1"/>
  <c r="I96" i="1"/>
  <c r="G96" i="1"/>
  <c r="H95" i="1"/>
  <c r="H93" i="1"/>
  <c r="H91" i="1"/>
  <c r="H90" i="1"/>
  <c r="I89" i="1"/>
  <c r="G89" i="1"/>
  <c r="H87" i="1"/>
  <c r="H86" i="1"/>
  <c r="H85" i="1"/>
  <c r="H84" i="1"/>
  <c r="H83" i="1"/>
  <c r="H82" i="1"/>
  <c r="H81" i="1"/>
  <c r="H80" i="1"/>
  <c r="I79" i="1"/>
  <c r="I78" i="1" s="1"/>
  <c r="G79" i="1"/>
  <c r="G78" i="1"/>
  <c r="H77" i="1"/>
  <c r="H76" i="1"/>
  <c r="I75" i="1"/>
  <c r="I74" i="1" s="1"/>
  <c r="G75" i="1"/>
  <c r="G74" i="1" s="1"/>
  <c r="G73" i="1" s="1"/>
  <c r="G72" i="1" s="1"/>
  <c r="H70" i="1"/>
  <c r="H69" i="1"/>
  <c r="H68" i="1"/>
  <c r="H67" i="1"/>
  <c r="H66" i="1"/>
  <c r="H65" i="1"/>
  <c r="I64" i="1"/>
  <c r="H64" i="1" s="1"/>
  <c r="G64" i="1"/>
  <c r="H63" i="1"/>
  <c r="I62" i="1"/>
  <c r="G62" i="1"/>
  <c r="H61" i="1"/>
  <c r="H60" i="1"/>
  <c r="J59" i="1"/>
  <c r="H59" i="1"/>
  <c r="H58" i="1"/>
  <c r="I57" i="1"/>
  <c r="G57" i="1"/>
  <c r="H56" i="1"/>
  <c r="I55" i="1"/>
  <c r="G55" i="1"/>
  <c r="H54" i="1"/>
  <c r="H53" i="1"/>
  <c r="H52" i="1"/>
  <c r="I51" i="1"/>
  <c r="H51" i="1"/>
  <c r="H50" i="1"/>
  <c r="H49" i="1"/>
  <c r="I48" i="1"/>
  <c r="H48" i="1"/>
  <c r="H47" i="1"/>
  <c r="H46" i="1"/>
  <c r="H45" i="1"/>
  <c r="J44" i="1"/>
  <c r="H44" i="1"/>
  <c r="J43" i="1"/>
  <c r="H43" i="1"/>
  <c r="I42" i="1"/>
  <c r="I41" i="1" s="1"/>
  <c r="H42" i="1"/>
  <c r="G42" i="1"/>
  <c r="G41" i="1" s="1"/>
  <c r="G40" i="1" s="1"/>
  <c r="G39" i="1" s="1"/>
  <c r="H38" i="1"/>
  <c r="H37" i="1"/>
  <c r="I36" i="1"/>
  <c r="H36" i="1" s="1"/>
  <c r="G36" i="1"/>
  <c r="H35" i="1"/>
  <c r="H34" i="1"/>
  <c r="H33" i="1"/>
  <c r="H32" i="1"/>
  <c r="I31" i="1"/>
  <c r="G31" i="1"/>
  <c r="H30" i="1"/>
  <c r="H29" i="1"/>
  <c r="H28" i="1"/>
  <c r="H27" i="1"/>
  <c r="H26" i="1"/>
  <c r="I25" i="1"/>
  <c r="H25" i="1" s="1"/>
  <c r="H24" i="1"/>
  <c r="G23" i="1"/>
  <c r="H22" i="1"/>
  <c r="H21" i="1"/>
  <c r="H20" i="1"/>
  <c r="I19" i="1"/>
  <c r="H19" i="1" s="1"/>
  <c r="G19" i="1"/>
  <c r="H14" i="1"/>
  <c r="H13" i="1"/>
  <c r="H12" i="1"/>
  <c r="I11" i="1"/>
  <c r="I10" i="1" s="1"/>
  <c r="G11" i="1"/>
  <c r="G10" i="1"/>
  <c r="G9" i="1" s="1"/>
  <c r="G8" i="1" s="1"/>
  <c r="H31" i="1" l="1"/>
  <c r="H62" i="1"/>
  <c r="H75" i="1"/>
  <c r="G71" i="1"/>
  <c r="H96" i="1"/>
  <c r="H105" i="1"/>
  <c r="H124" i="1"/>
  <c r="H162" i="1"/>
  <c r="H11" i="1"/>
  <c r="H57" i="1"/>
  <c r="H89" i="1"/>
  <c r="H103" i="1"/>
  <c r="H119" i="1"/>
  <c r="H122" i="1"/>
  <c r="I131" i="1"/>
  <c r="H131" i="1" s="1"/>
  <c r="H152" i="1"/>
  <c r="H167" i="1"/>
  <c r="G18" i="1"/>
  <c r="G17" i="1" s="1"/>
  <c r="G16" i="1" s="1"/>
  <c r="G15" i="1" s="1"/>
  <c r="H55" i="1"/>
  <c r="H79" i="1"/>
  <c r="H101" i="1"/>
  <c r="G7" i="1"/>
  <c r="H78" i="1"/>
  <c r="H147" i="1"/>
  <c r="I40" i="1"/>
  <c r="H41" i="1"/>
  <c r="G88" i="1"/>
  <c r="H92" i="1"/>
  <c r="I9" i="1"/>
  <c r="H10" i="1"/>
  <c r="I73" i="1"/>
  <c r="H74" i="1"/>
  <c r="I88" i="1"/>
  <c r="I23" i="1"/>
  <c r="I100" i="1"/>
  <c r="I130" i="1"/>
  <c r="H130" i="1" s="1"/>
  <c r="I137" i="1"/>
  <c r="H137" i="1" s="1"/>
  <c r="G147" i="1"/>
  <c r="G146" i="1" s="1"/>
  <c r="G145" i="1" s="1"/>
  <c r="G151" i="1"/>
  <c r="H151" i="1" s="1"/>
  <c r="G158" i="1"/>
  <c r="G157" i="1" s="1"/>
  <c r="H157" i="1" s="1"/>
  <c r="I166" i="1"/>
  <c r="I136" i="1"/>
  <c r="H136" i="1" s="1"/>
  <c r="G115" i="1"/>
  <c r="G99" i="1" s="1"/>
  <c r="I145" i="1"/>
  <c r="H145" i="1" s="1"/>
  <c r="I115" i="1"/>
  <c r="H146" i="1" l="1"/>
  <c r="H158" i="1"/>
  <c r="H73" i="1"/>
  <c r="I72" i="1"/>
  <c r="H100" i="1"/>
  <c r="I99" i="1"/>
  <c r="H99" i="1" s="1"/>
  <c r="I18" i="1"/>
  <c r="H23" i="1"/>
  <c r="I8" i="1"/>
  <c r="H9" i="1"/>
  <c r="H115" i="1"/>
  <c r="H166" i="1"/>
  <c r="I165" i="1"/>
  <c r="H88" i="1"/>
  <c r="I39" i="1"/>
  <c r="H39" i="1" s="1"/>
  <c r="H40" i="1"/>
  <c r="G6" i="1"/>
  <c r="I164" i="1" l="1"/>
  <c r="H164" i="1" s="1"/>
  <c r="H165" i="1"/>
  <c r="H72" i="1"/>
  <c r="I71" i="1"/>
  <c r="H71" i="1" s="1"/>
  <c r="H18" i="1"/>
  <c r="I17" i="1"/>
  <c r="H8" i="1"/>
  <c r="H17" i="1" l="1"/>
  <c r="I16" i="1"/>
  <c r="I15" i="1" l="1"/>
  <c r="H16" i="1"/>
  <c r="H15" i="1" l="1"/>
  <c r="I7" i="1"/>
  <c r="I6" i="1" l="1"/>
  <c r="H6" i="1" s="1"/>
  <c r="H7" i="1"/>
</calcChain>
</file>

<file path=xl/sharedStrings.xml><?xml version="1.0" encoding="utf-8"?>
<sst xmlns="http://schemas.openxmlformats.org/spreadsheetml/2006/main" count="542" uniqueCount="162">
  <si>
    <t/>
  </si>
  <si>
    <t>Наименование</t>
  </si>
  <si>
    <t>ВСЕГО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</si>
  <si>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</si>
  <si>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</si>
  <si>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</si>
  <si>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</si>
  <si>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</si>
  <si>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</si>
  <si>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</si>
  <si>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</si>
  <si>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</si>
  <si>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</si>
  <si>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</si>
  <si>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</si>
  <si>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Иные бюджетные ассигнования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</si>
  <si>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</si>
  <si>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</si>
  <si>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</si>
  <si>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</si>
  <si>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</si>
  <si>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</si>
  <si>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Защита населения и территории от ЧС</t>
  </si>
  <si>
    <t>0309</t>
  </si>
  <si>
    <t>Обеспечение пожарной безопасности, защита населения и территорий от чрезвычайных ситуаций в муниципальных образованиях</t>
  </si>
  <si>
    <t>Жилищное хозяйство</t>
  </si>
  <si>
    <t>0501</t>
  </si>
  <si>
    <t>Имущественный взнос в  некоммерческую организацию "Фонд капитального ремонта многоквартирных  домов Республики Саха (Якутия)" на проведение капитального ремонта  общего имущества в многоквартирных домах Республики Саха (Якутия)</t>
  </si>
  <si>
    <t>Благоустройство</t>
  </si>
  <si>
    <t>0503</t>
  </si>
  <si>
    <t>Организация ритуальных услуг и содержание мест захоронения</t>
  </si>
  <si>
    <t>Прочие мероприятия по благоустройству</t>
  </si>
  <si>
    <t>Молодежная политика</t>
  </si>
  <si>
    <t>0707</t>
  </si>
  <si>
    <t>Мероприятия в сфере образования для детей и молодежи</t>
  </si>
  <si>
    <t>Культура</t>
  </si>
  <si>
    <t>0801</t>
  </si>
  <si>
    <t>Культурно-массовые и информационно-просветительские мероприятия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</si>
  <si>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</si>
  <si>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</si>
  <si>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</si>
  <si>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</si>
  <si>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</si>
  <si>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</si>
  <si>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</si>
  <si>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</si>
  <si>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</si>
  <si>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Прочие межбюджетные трансферты общего характера</t>
  </si>
  <si>
    <t>1403</t>
  </si>
  <si>
    <t>Межбюджетные трансферты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</si>
  <si>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</si>
  <si>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</si>
  <si>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</si>
  <si>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</si>
  <si>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Проведение выборов</t>
  </si>
  <si>
    <t>99 3 00 10030</t>
  </si>
  <si>
    <t>НАЦ.БЕЗОПАСНОСТЬ И ПРАВООХРАНИТЕЛЬНАЯ ДЕЯТЕЛЬНОСТЬ</t>
  </si>
  <si>
    <t>99 5 00 91019</t>
  </si>
  <si>
    <t>ЖИЛИЩНО-КОММУНАЛЬНОЕ ХОЗЯЙСТВО</t>
  </si>
  <si>
    <t>99 5 00 11020</t>
  </si>
  <si>
    <t>Расходы в области жилищно-коммунального хозяйства</t>
  </si>
  <si>
    <t>23 2 00 10030</t>
  </si>
  <si>
    <t>23 2 00 10090</t>
  </si>
  <si>
    <t>ОБРАЗОВАНИЕ</t>
  </si>
  <si>
    <t>11 2 00 11020</t>
  </si>
  <si>
    <t>КУЛЬТУРА, КИНЕМАТОГРАФИЯ</t>
  </si>
  <si>
    <t>10 2 00 10002</t>
  </si>
  <si>
    <t>СОЦИАЛЬНАЯ ПОЛИТИКА</t>
  </si>
  <si>
    <t>Ежемесячные доплаты к трудовой пенсии лицам, замещавшим муниципальные должности и должности муниципальной службы</t>
  </si>
  <si>
    <t>99 5 00 71020</t>
  </si>
  <si>
    <t>15 3 0071020</t>
  </si>
  <si>
    <t>15 3 00 71020</t>
  </si>
  <si>
    <t>Мероприятия по формированию ЗОЖ</t>
  </si>
  <si>
    <t>13 2 00 10010</t>
  </si>
  <si>
    <t>ФИЗИЧЕСКАЯ КУЛЬТУРА И СПОРТ</t>
  </si>
  <si>
    <t>99 5 00 91014</t>
  </si>
  <si>
    <t>МБТ ОБЩЕГО ХАРАКТЕРА БЮДЖЕТАМ бюджетной системы РФ</t>
  </si>
  <si>
    <t>рубли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</si>
  <si>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</si>
  <si>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</si>
  <si>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</si>
  <si>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</si>
  <si>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</si>
  <si>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</si>
  <si>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</si>
  <si>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99 5 00 91011</t>
  </si>
  <si>
    <t>Выполнение других обязательств муниципальных образований</t>
  </si>
  <si>
    <t>Обеспечение жильем работников муниципальной бюджетной сферы</t>
  </si>
  <si>
    <t>20 3 00 10010</t>
  </si>
  <si>
    <t>99 5 00 91009</t>
  </si>
  <si>
    <t>99 3 00 10040</t>
  </si>
  <si>
    <t>ФКР</t>
  </si>
  <si>
    <t>ЦСт</t>
  </si>
  <si>
    <t>КВР</t>
  </si>
  <si>
    <t>КОСГУ</t>
  </si>
  <si>
    <t>Уточнение (+)увеличение (-) снижение</t>
  </si>
  <si>
    <t>Заработная плата</t>
  </si>
  <si>
    <t>Начисления на оплату труда</t>
  </si>
  <si>
    <t>Заработная плата и иные выплаты</t>
  </si>
  <si>
    <t>Услуги связи</t>
  </si>
  <si>
    <t>Прочие работы, услуги</t>
  </si>
  <si>
    <t>Коммунальные услуги</t>
  </si>
  <si>
    <t>Налог на имущество и земельный налог</t>
  </si>
  <si>
    <t>Прочие налоги, сборы</t>
  </si>
  <si>
    <t>Иные платежи</t>
  </si>
  <si>
    <t>0107</t>
  </si>
  <si>
    <t>Работы, услуги по содержанию имущества</t>
  </si>
  <si>
    <t>Услуги в области информационных технологий</t>
  </si>
  <si>
    <t>Приобретение сновных средств</t>
  </si>
  <si>
    <t>Приобретение материальных запасов</t>
  </si>
  <si>
    <t>Транспортные услуги</t>
  </si>
  <si>
    <t>Приобретение ГСМ</t>
  </si>
  <si>
    <t>Приобретение строительных материалов</t>
  </si>
  <si>
    <t>0203</t>
  </si>
  <si>
    <t>0304</t>
  </si>
  <si>
    <t>22 2  00 10050</t>
  </si>
  <si>
    <t>22 2 00 10050</t>
  </si>
  <si>
    <t>Приобретение материальных запасов однократного применения</t>
  </si>
  <si>
    <t>Субсидии бюджетным учреждениям на финансовое обеспечение муниципального задания</t>
  </si>
  <si>
    <t>Субсидии бюджетным учреждениям на иные цели</t>
  </si>
  <si>
    <t>Иные пенсии, социальные доплаты к пенсиям</t>
  </si>
  <si>
    <t>Увеличение стоимотсти строительных материалов</t>
  </si>
  <si>
    <t>Увеличение стоимости продуктов питания</t>
  </si>
  <si>
    <t>23 2 00 10050</t>
  </si>
  <si>
    <t>26 3 00 10010</t>
  </si>
  <si>
    <t>СЕЛЬСКОЕ ХОЗЯЙСТВО</t>
  </si>
  <si>
    <t>Межбюджетные трансферты, на разработку ПСД "Строительство гаражного бокса в с.Арылах</t>
  </si>
  <si>
    <t>ВЕД</t>
  </si>
  <si>
    <t>Пенсии, пособия, выплачиваемые работодателями, нанимателями бывшим работникам в денежной форме</t>
  </si>
  <si>
    <t>Прочие несоциальные выплаты персоналу в денежной форме</t>
  </si>
  <si>
    <t>Иные выплаты текущего характера</t>
  </si>
  <si>
    <t>Прочие работы,услуги</t>
  </si>
  <si>
    <t>Увеличение стоимости ГСМ</t>
  </si>
  <si>
    <t>Увеличение стоимости прочих материальных запасов</t>
  </si>
  <si>
    <t>Сельское хозяйство и рыболовство</t>
  </si>
  <si>
    <t>99 5 00 91005</t>
  </si>
  <si>
    <t>Дорожное хозяйство</t>
  </si>
  <si>
    <t>18 5 00 10010</t>
  </si>
  <si>
    <t>23 2 00 62650</t>
  </si>
  <si>
    <t>Прочие работы, услуги по ППМИ</t>
  </si>
  <si>
    <t>Ведомственная структура расходов бюджета на 2021 год</t>
  </si>
  <si>
    <t xml:space="preserve"> Уточненый бюджет по решениию XXXVIII сессии IV созыва   №38-1 от "29" июня 2021г </t>
  </si>
  <si>
    <t>0100</t>
  </si>
  <si>
    <t>Капитальные вложения в объекты государственной (муниципальной) собственности</t>
  </si>
  <si>
    <t>99 5 00 91 019</t>
  </si>
  <si>
    <t>0200</t>
  </si>
  <si>
    <t>0300</t>
  </si>
  <si>
    <t>0400</t>
  </si>
  <si>
    <t>0405</t>
  </si>
  <si>
    <t>0409</t>
  </si>
  <si>
    <t>0500</t>
  </si>
  <si>
    <t>Прочие рпботы, услуги</t>
  </si>
  <si>
    <t>Прочая закупка товаров, работ</t>
  </si>
  <si>
    <t>23200S2650</t>
  </si>
  <si>
    <t>0700</t>
  </si>
  <si>
    <t>Прочие  работы, услуги</t>
  </si>
  <si>
    <t>0800</t>
  </si>
  <si>
    <t>Увеличение стоимости строительных материалов</t>
  </si>
  <si>
    <t>200</t>
  </si>
  <si>
    <t>Приложение № 5
к решению XXXX сессии IV созыва 
№40-4  от «20» августа 2021  года</t>
  </si>
  <si>
    <t xml:space="preserve"> Уточненый бюджет по решениию XXXX сессии IV созыва   №40-4 от "20" августа 2021г </t>
  </si>
  <si>
    <t>23 2 00 S2650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</si>
</sst>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2"/>
    </font>
    <font>
      <sz val="10"/>
      <name val="Times New Roman"/>
      <family val="2"/>
    </font>
    <font>
      <b/>
      <i/>
      <sz val="10"/>
      <color rgb="FF333333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1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center" vertical="top" wrapText="1"/>
    </xf>
    <xf numFmtId="4" fontId="0" fillId="2" borderId="3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4" fontId="0" fillId="2" borderId="4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0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0" fontId="0" fillId="2" borderId="7" xfId="0" applyFont="1" applyFill="1" applyBorder="1" applyAlignment="1">
      <alignment horizontal="center" vertical="top" wrapText="1"/>
    </xf>
    <xf numFmtId="4" fontId="0" fillId="2" borderId="7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43" fontId="0" fillId="2" borderId="0" xfId="1" applyFont="1" applyFill="1" applyAlignment="1">
      <alignment vertical="top" wrapText="1"/>
    </xf>
    <xf numFmtId="43" fontId="0" fillId="2" borderId="0" xfId="0" applyNumberFormat="1" applyFont="1" applyFill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3" fontId="0" fillId="2" borderId="1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3" xfId="0" applyNumberForma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0" fillId="2" borderId="0" xfId="0" applyNumberFormat="1" applyFont="1" applyFill="1" applyAlignment="1">
      <alignment horizontal="center" vertical="top" wrapText="1"/>
    </xf>
    <xf numFmtId="4" fontId="5" fillId="2" borderId="3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6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right" vertical="top" wrapText="1"/>
    </xf>
    <xf numFmtId="0" fontId="10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2"/>
  <sheetViews>
    <sheetView tabSelected="1" view="pageBreakPreview" zoomScale="60" zoomScaleNormal="100" workbookViewId="0">
      <selection activeCell="A2" sqref="A2:I2"/>
    </sheetView>
  </sheetViews>
  <sheetFormatPr defaultRowHeight="12.75" x14ac:dyDescent="0.2"/>
  <cols>
    <col min="1" max="1" width="49" style="1" customWidth="1"/>
    <col min="2" max="2" width="9" style="1" customWidth="1"/>
    <col min="3" max="3" width="9.1640625" style="53" customWidth="1"/>
    <col min="4" max="4" width="15" style="1" customWidth="1"/>
    <col min="5" max="6" width="8.6640625" style="1" customWidth="1"/>
    <col min="7" max="7" width="20.83203125" style="1" customWidth="1"/>
    <col min="8" max="8" width="17.1640625" style="1" customWidth="1"/>
    <col min="9" max="9" width="22" style="1" customWidth="1"/>
    <col min="10" max="10" width="17.33203125" style="1" customWidth="1"/>
    <col min="11" max="11" width="14.83203125" style="1" bestFit="1" customWidth="1"/>
    <col min="12" max="12" width="11.6640625" style="1" bestFit="1" customWidth="1"/>
    <col min="13" max="16384" width="9.33203125" style="1"/>
  </cols>
  <sheetData>
    <row r="1" spans="1:12" x14ac:dyDescent="0.2">
      <c r="A1" s="1" t="s">
        <v>0</v>
      </c>
    </row>
    <row r="2" spans="1:12" ht="45" customHeight="1" x14ac:dyDescent="0.2">
      <c r="A2" s="67" t="s">
        <v>159</v>
      </c>
      <c r="B2" s="67"/>
      <c r="C2" s="67"/>
      <c r="D2" s="67"/>
      <c r="E2" s="67"/>
      <c r="F2" s="67"/>
      <c r="G2" s="67"/>
      <c r="H2" s="67"/>
      <c r="I2" s="67"/>
    </row>
    <row r="3" spans="1:12" ht="39" customHeight="1" x14ac:dyDescent="0.2">
      <c r="A3" s="68" t="s">
        <v>140</v>
      </c>
      <c r="B3" s="68"/>
      <c r="C3" s="68"/>
      <c r="D3" s="68"/>
      <c r="E3" s="68"/>
      <c r="F3" s="68"/>
      <c r="G3" s="68"/>
      <c r="H3" s="68"/>
      <c r="I3" s="68"/>
    </row>
    <row r="4" spans="1:12" ht="20.45" customHeight="1" x14ac:dyDescent="0.2">
      <c r="A4" s="69"/>
      <c r="B4" s="69"/>
      <c r="C4" s="69"/>
      <c r="D4" s="69"/>
      <c r="E4" s="69"/>
      <c r="F4" s="69"/>
      <c r="G4" s="69"/>
      <c r="H4" s="35"/>
      <c r="I4" s="55"/>
      <c r="J4" s="1" t="s">
        <v>77</v>
      </c>
      <c r="L4" s="26"/>
    </row>
    <row r="5" spans="1:12" ht="76.5" x14ac:dyDescent="0.2">
      <c r="A5" s="56" t="s">
        <v>1</v>
      </c>
      <c r="B5" s="56" t="s">
        <v>127</v>
      </c>
      <c r="C5" s="57" t="s">
        <v>91</v>
      </c>
      <c r="D5" s="56" t="s">
        <v>92</v>
      </c>
      <c r="E5" s="2" t="s">
        <v>93</v>
      </c>
      <c r="F5" s="3" t="s">
        <v>94</v>
      </c>
      <c r="G5" s="54" t="s">
        <v>141</v>
      </c>
      <c r="H5" s="16" t="s">
        <v>95</v>
      </c>
      <c r="I5" s="54" t="s">
        <v>160</v>
      </c>
    </row>
    <row r="6" spans="1:12" x14ac:dyDescent="0.2">
      <c r="A6" s="40" t="s">
        <v>2</v>
      </c>
      <c r="B6" s="57">
        <v>807</v>
      </c>
      <c r="C6" s="57" t="s">
        <v>0</v>
      </c>
      <c r="D6" s="56" t="s">
        <v>0</v>
      </c>
      <c r="E6" s="56" t="s">
        <v>0</v>
      </c>
      <c r="F6" s="9"/>
      <c r="G6" s="4">
        <f>G7+G71+G99+G130+G136+G145+G157+G164+G64+G88</f>
        <v>36259629.379999995</v>
      </c>
      <c r="H6" s="8">
        <f>I6-G6</f>
        <v>381420.28999999911</v>
      </c>
      <c r="I6" s="4">
        <f>I7+I71+I99+I130+I136+I145+I157+I164+I64+I88</f>
        <v>36641049.669999994</v>
      </c>
      <c r="J6" s="26"/>
      <c r="K6" s="35"/>
    </row>
    <row r="7" spans="1:12" x14ac:dyDescent="0.2">
      <c r="A7" s="41" t="s">
        <v>52</v>
      </c>
      <c r="B7" s="60">
        <v>807</v>
      </c>
      <c r="C7" s="60" t="s">
        <v>142</v>
      </c>
      <c r="D7" s="10" t="s">
        <v>0</v>
      </c>
      <c r="E7" s="10" t="s">
        <v>0</v>
      </c>
      <c r="F7" s="10"/>
      <c r="G7" s="4">
        <f>G8+G15+G39</f>
        <v>15706758.870000001</v>
      </c>
      <c r="H7" s="8">
        <f t="shared" ref="H7:H70" si="0">I7-G7</f>
        <v>-272541.17000000179</v>
      </c>
      <c r="I7" s="4">
        <f>I8+I15+I39</f>
        <v>15434217.699999999</v>
      </c>
      <c r="J7" s="26"/>
    </row>
    <row r="8" spans="1:12" x14ac:dyDescent="0.2">
      <c r="A8" s="41" t="s">
        <v>3</v>
      </c>
      <c r="B8" s="60">
        <v>807</v>
      </c>
      <c r="C8" s="60" t="s">
        <v>4</v>
      </c>
      <c r="D8" s="10" t="s">
        <v>0</v>
      </c>
      <c r="E8" s="10" t="s">
        <v>0</v>
      </c>
      <c r="F8" s="10"/>
      <c r="G8" s="4">
        <f t="shared" ref="G8:I10" si="1">G9</f>
        <v>2044006.31</v>
      </c>
      <c r="H8" s="8">
        <f t="shared" si="0"/>
        <v>0</v>
      </c>
      <c r="I8" s="4">
        <f t="shared" si="1"/>
        <v>2044006.31</v>
      </c>
      <c r="K8" s="36"/>
    </row>
    <row r="9" spans="1:12" x14ac:dyDescent="0.2">
      <c r="A9" s="41" t="s">
        <v>5</v>
      </c>
      <c r="B9" s="60">
        <v>807</v>
      </c>
      <c r="C9" s="60" t="s">
        <v>4</v>
      </c>
      <c r="D9" s="10" t="s">
        <v>6</v>
      </c>
      <c r="E9" s="10" t="s">
        <v>0</v>
      </c>
      <c r="F9" s="10"/>
      <c r="G9" s="4">
        <f t="shared" si="1"/>
        <v>2044006.31</v>
      </c>
      <c r="H9" s="8">
        <f t="shared" si="0"/>
        <v>0</v>
      </c>
      <c r="I9" s="4">
        <f t="shared" si="1"/>
        <v>2044006.31</v>
      </c>
    </row>
    <row r="10" spans="1:12" ht="27" customHeight="1" x14ac:dyDescent="0.2">
      <c r="A10" s="41" t="s">
        <v>7</v>
      </c>
      <c r="B10" s="60">
        <v>807</v>
      </c>
      <c r="C10" s="60" t="s">
        <v>4</v>
      </c>
      <c r="D10" s="10" t="s">
        <v>8</v>
      </c>
      <c r="E10" s="10" t="s">
        <v>0</v>
      </c>
      <c r="F10" s="10"/>
      <c r="G10" s="4">
        <f t="shared" si="1"/>
        <v>2044006.31</v>
      </c>
      <c r="H10" s="8">
        <f t="shared" si="0"/>
        <v>0</v>
      </c>
      <c r="I10" s="4">
        <f t="shared" si="1"/>
        <v>2044006.31</v>
      </c>
    </row>
    <row r="11" spans="1:12" ht="13.5" x14ac:dyDescent="0.2">
      <c r="A11" s="42" t="s">
        <v>9</v>
      </c>
      <c r="B11" s="61">
        <v>807</v>
      </c>
      <c r="C11" s="61" t="s">
        <v>4</v>
      </c>
      <c r="D11" s="11" t="s">
        <v>10</v>
      </c>
      <c r="E11" s="11" t="s">
        <v>0</v>
      </c>
      <c r="F11" s="11"/>
      <c r="G11" s="5">
        <f>G12+G13+G14</f>
        <v>2044006.31</v>
      </c>
      <c r="H11" s="8">
        <f t="shared" si="0"/>
        <v>0</v>
      </c>
      <c r="I11" s="5">
        <f>I12+I13+I14</f>
        <v>2044006.31</v>
      </c>
    </row>
    <row r="12" spans="1:12" x14ac:dyDescent="0.2">
      <c r="A12" s="43" t="s">
        <v>96</v>
      </c>
      <c r="B12" s="62">
        <v>807</v>
      </c>
      <c r="C12" s="62" t="s">
        <v>4</v>
      </c>
      <c r="D12" s="12" t="s">
        <v>10</v>
      </c>
      <c r="E12" s="12">
        <v>121</v>
      </c>
      <c r="F12" s="12">
        <v>211</v>
      </c>
      <c r="G12" s="6">
        <v>1177423</v>
      </c>
      <c r="H12" s="8">
        <f t="shared" si="0"/>
        <v>0</v>
      </c>
      <c r="I12" s="6">
        <v>1177423</v>
      </c>
    </row>
    <row r="13" spans="1:12" x14ac:dyDescent="0.2">
      <c r="A13" s="43" t="s">
        <v>97</v>
      </c>
      <c r="B13" s="62">
        <v>807</v>
      </c>
      <c r="C13" s="62" t="s">
        <v>4</v>
      </c>
      <c r="D13" s="12" t="s">
        <v>10</v>
      </c>
      <c r="E13" s="12">
        <v>129</v>
      </c>
      <c r="F13" s="12">
        <v>213</v>
      </c>
      <c r="G13" s="6">
        <v>355581.75</v>
      </c>
      <c r="H13" s="8">
        <f t="shared" si="0"/>
        <v>0</v>
      </c>
      <c r="I13" s="6">
        <v>355581.75</v>
      </c>
    </row>
    <row r="14" spans="1:12" ht="38.25" x14ac:dyDescent="0.2">
      <c r="A14" s="16" t="s">
        <v>128</v>
      </c>
      <c r="B14" s="62">
        <v>807</v>
      </c>
      <c r="C14" s="62" t="s">
        <v>4</v>
      </c>
      <c r="D14" s="12" t="s">
        <v>10</v>
      </c>
      <c r="E14" s="12">
        <v>321</v>
      </c>
      <c r="F14" s="12">
        <v>266</v>
      </c>
      <c r="G14" s="6">
        <v>511001.56</v>
      </c>
      <c r="H14" s="8">
        <f>I14-G14</f>
        <v>0</v>
      </c>
      <c r="I14" s="6">
        <v>511001.56</v>
      </c>
    </row>
    <row r="15" spans="1:12" ht="25.5" x14ac:dyDescent="0.2">
      <c r="A15" s="41" t="s">
        <v>11</v>
      </c>
      <c r="B15" s="60">
        <v>807</v>
      </c>
      <c r="C15" s="60" t="s">
        <v>12</v>
      </c>
      <c r="D15" s="10" t="s">
        <v>0</v>
      </c>
      <c r="E15" s="10" t="s">
        <v>0</v>
      </c>
      <c r="F15" s="10"/>
      <c r="G15" s="4">
        <f>G16</f>
        <v>7629864.5200000005</v>
      </c>
      <c r="H15" s="8">
        <f t="shared" si="0"/>
        <v>0</v>
      </c>
      <c r="I15" s="4">
        <f>I16</f>
        <v>7629864.5200000005</v>
      </c>
    </row>
    <row r="16" spans="1:12" x14ac:dyDescent="0.2">
      <c r="A16" s="41" t="s">
        <v>5</v>
      </c>
      <c r="B16" s="60">
        <v>807</v>
      </c>
      <c r="C16" s="60" t="s">
        <v>12</v>
      </c>
      <c r="D16" s="10" t="s">
        <v>6</v>
      </c>
      <c r="E16" s="10" t="s">
        <v>0</v>
      </c>
      <c r="F16" s="10"/>
      <c r="G16" s="4">
        <f>G17</f>
        <v>7629864.5200000005</v>
      </c>
      <c r="H16" s="8">
        <f t="shared" si="0"/>
        <v>0</v>
      </c>
      <c r="I16" s="4">
        <f>I17</f>
        <v>7629864.5200000005</v>
      </c>
    </row>
    <row r="17" spans="1:9" ht="38.25" x14ac:dyDescent="0.2">
      <c r="A17" s="41" t="s">
        <v>7</v>
      </c>
      <c r="B17" s="60">
        <v>807</v>
      </c>
      <c r="C17" s="60" t="s">
        <v>12</v>
      </c>
      <c r="D17" s="10" t="s">
        <v>8</v>
      </c>
      <c r="E17" s="10" t="s">
        <v>0</v>
      </c>
      <c r="F17" s="10"/>
      <c r="G17" s="4">
        <f>G18</f>
        <v>7629864.5200000005</v>
      </c>
      <c r="H17" s="8">
        <f t="shared" si="0"/>
        <v>0</v>
      </c>
      <c r="I17" s="4">
        <f>I18</f>
        <v>7629864.5200000005</v>
      </c>
    </row>
    <row r="18" spans="1:9" ht="27" x14ac:dyDescent="0.2">
      <c r="A18" s="42" t="s">
        <v>13</v>
      </c>
      <c r="B18" s="61">
        <v>807</v>
      </c>
      <c r="C18" s="61" t="s">
        <v>12</v>
      </c>
      <c r="D18" s="11" t="s">
        <v>14</v>
      </c>
      <c r="E18" s="11" t="s">
        <v>0</v>
      </c>
      <c r="F18" s="11"/>
      <c r="G18" s="5">
        <f>G19+G23+G31+G36</f>
        <v>7629864.5200000005</v>
      </c>
      <c r="H18" s="8">
        <f t="shared" si="0"/>
        <v>0</v>
      </c>
      <c r="I18" s="5">
        <f>I19+I23+I31+I36</f>
        <v>7629864.5200000005</v>
      </c>
    </row>
    <row r="19" spans="1:9" ht="13.5" x14ac:dyDescent="0.2">
      <c r="A19" s="42" t="s">
        <v>98</v>
      </c>
      <c r="B19" s="61">
        <v>807</v>
      </c>
      <c r="C19" s="61" t="s">
        <v>12</v>
      </c>
      <c r="D19" s="11" t="s">
        <v>14</v>
      </c>
      <c r="E19" s="11">
        <v>100</v>
      </c>
      <c r="F19" s="11">
        <v>200</v>
      </c>
      <c r="G19" s="7">
        <f>G20+G21+G22</f>
        <v>4909205.0600000005</v>
      </c>
      <c r="H19" s="8">
        <f t="shared" si="0"/>
        <v>0</v>
      </c>
      <c r="I19" s="7">
        <f>I20+I21+I22</f>
        <v>4909205.0600000005</v>
      </c>
    </row>
    <row r="20" spans="1:9" x14ac:dyDescent="0.2">
      <c r="A20" s="43" t="s">
        <v>96</v>
      </c>
      <c r="B20" s="62">
        <v>807</v>
      </c>
      <c r="C20" s="62" t="s">
        <v>12</v>
      </c>
      <c r="D20" s="12" t="s">
        <v>14</v>
      </c>
      <c r="E20" s="12">
        <v>121</v>
      </c>
      <c r="F20" s="12">
        <v>211</v>
      </c>
      <c r="G20" s="6">
        <v>3768030</v>
      </c>
      <c r="H20" s="8">
        <f t="shared" si="0"/>
        <v>0</v>
      </c>
      <c r="I20" s="6">
        <v>3768030</v>
      </c>
    </row>
    <row r="21" spans="1:9" ht="25.5" x14ac:dyDescent="0.2">
      <c r="A21" s="43" t="s">
        <v>129</v>
      </c>
      <c r="B21" s="62">
        <v>807</v>
      </c>
      <c r="C21" s="62" t="s">
        <v>12</v>
      </c>
      <c r="D21" s="12" t="s">
        <v>14</v>
      </c>
      <c r="E21" s="12">
        <v>122</v>
      </c>
      <c r="F21" s="12">
        <v>212</v>
      </c>
      <c r="G21" s="6">
        <v>3230</v>
      </c>
      <c r="H21" s="8">
        <f>I21-G21</f>
        <v>0</v>
      </c>
      <c r="I21" s="6">
        <v>3230</v>
      </c>
    </row>
    <row r="22" spans="1:9" x14ac:dyDescent="0.2">
      <c r="A22" s="43" t="s">
        <v>97</v>
      </c>
      <c r="B22" s="62">
        <v>807</v>
      </c>
      <c r="C22" s="62" t="s">
        <v>12</v>
      </c>
      <c r="D22" s="12" t="s">
        <v>14</v>
      </c>
      <c r="E22" s="12">
        <v>129</v>
      </c>
      <c r="F22" s="12">
        <v>213</v>
      </c>
      <c r="G22" s="6">
        <v>1137945.06</v>
      </c>
      <c r="H22" s="8">
        <f t="shared" si="0"/>
        <v>0</v>
      </c>
      <c r="I22" s="6">
        <v>1137945.06</v>
      </c>
    </row>
    <row r="23" spans="1:9" ht="40.5" x14ac:dyDescent="0.2">
      <c r="A23" s="42" t="s">
        <v>53</v>
      </c>
      <c r="B23" s="61">
        <v>807</v>
      </c>
      <c r="C23" s="61" t="s">
        <v>12</v>
      </c>
      <c r="D23" s="11" t="s">
        <v>14</v>
      </c>
      <c r="E23" s="11">
        <v>200</v>
      </c>
      <c r="F23" s="11">
        <v>200</v>
      </c>
      <c r="G23" s="7">
        <f>G24+G25+G26+G28+G29+G30+G27</f>
        <v>2660659.46</v>
      </c>
      <c r="H23" s="8">
        <f t="shared" si="0"/>
        <v>0</v>
      </c>
      <c r="I23" s="7">
        <f>I24+I25+I26+I27+I28+I29+I30</f>
        <v>2660659.46</v>
      </c>
    </row>
    <row r="24" spans="1:9" x14ac:dyDescent="0.2">
      <c r="A24" s="43" t="s">
        <v>99</v>
      </c>
      <c r="B24" s="62">
        <v>807</v>
      </c>
      <c r="C24" s="62" t="s">
        <v>12</v>
      </c>
      <c r="D24" s="12" t="s">
        <v>14</v>
      </c>
      <c r="E24" s="12">
        <v>242</v>
      </c>
      <c r="F24" s="12">
        <v>221</v>
      </c>
      <c r="G24" s="6">
        <v>218112</v>
      </c>
      <c r="H24" s="8">
        <f t="shared" si="0"/>
        <v>0</v>
      </c>
      <c r="I24" s="6">
        <v>218112</v>
      </c>
    </row>
    <row r="25" spans="1:9" x14ac:dyDescent="0.2">
      <c r="A25" s="43" t="s">
        <v>100</v>
      </c>
      <c r="B25" s="62">
        <v>807</v>
      </c>
      <c r="C25" s="62" t="s">
        <v>12</v>
      </c>
      <c r="D25" s="12" t="s">
        <v>14</v>
      </c>
      <c r="E25" s="12">
        <v>242</v>
      </c>
      <c r="F25" s="12">
        <v>226</v>
      </c>
      <c r="G25" s="6">
        <v>321962.90000000002</v>
      </c>
      <c r="H25" s="8">
        <f t="shared" si="0"/>
        <v>0</v>
      </c>
      <c r="I25" s="6">
        <f>338215-16252.1</f>
        <v>321962.90000000002</v>
      </c>
    </row>
    <row r="26" spans="1:9" x14ac:dyDescent="0.2">
      <c r="A26" s="43" t="s">
        <v>99</v>
      </c>
      <c r="B26" s="62">
        <v>807</v>
      </c>
      <c r="C26" s="62" t="s">
        <v>12</v>
      </c>
      <c r="D26" s="12" t="s">
        <v>14</v>
      </c>
      <c r="E26" s="12">
        <v>244</v>
      </c>
      <c r="F26" s="12">
        <v>221</v>
      </c>
      <c r="G26" s="6">
        <v>5000</v>
      </c>
      <c r="H26" s="8">
        <f t="shared" si="0"/>
        <v>0</v>
      </c>
      <c r="I26" s="6">
        <v>5000</v>
      </c>
    </row>
    <row r="27" spans="1:9" x14ac:dyDescent="0.2">
      <c r="A27" s="43" t="s">
        <v>110</v>
      </c>
      <c r="B27" s="62">
        <v>807</v>
      </c>
      <c r="C27" s="62" t="s">
        <v>12</v>
      </c>
      <c r="D27" s="12" t="s">
        <v>14</v>
      </c>
      <c r="E27" s="12">
        <v>244</v>
      </c>
      <c r="F27" s="12">
        <v>222</v>
      </c>
      <c r="G27" s="6">
        <v>472812</v>
      </c>
      <c r="H27" s="8">
        <f t="shared" si="0"/>
        <v>0</v>
      </c>
      <c r="I27" s="6">
        <v>472812</v>
      </c>
    </row>
    <row r="28" spans="1:9" x14ac:dyDescent="0.2">
      <c r="A28" s="43" t="s">
        <v>101</v>
      </c>
      <c r="B28" s="62">
        <v>807</v>
      </c>
      <c r="C28" s="62" t="s">
        <v>12</v>
      </c>
      <c r="D28" s="12" t="s">
        <v>14</v>
      </c>
      <c r="E28" s="12">
        <v>244</v>
      </c>
      <c r="F28" s="12">
        <v>223</v>
      </c>
      <c r="G28" s="6">
        <v>2909.86</v>
      </c>
      <c r="H28" s="8">
        <f t="shared" si="0"/>
        <v>0</v>
      </c>
      <c r="I28" s="6">
        <v>2909.86</v>
      </c>
    </row>
    <row r="29" spans="1:9" x14ac:dyDescent="0.2">
      <c r="A29" s="43" t="s">
        <v>100</v>
      </c>
      <c r="B29" s="62">
        <v>807</v>
      </c>
      <c r="C29" s="62" t="s">
        <v>12</v>
      </c>
      <c r="D29" s="12" t="s">
        <v>14</v>
      </c>
      <c r="E29" s="12">
        <v>244</v>
      </c>
      <c r="F29" s="12">
        <v>226</v>
      </c>
      <c r="G29" s="6">
        <v>158755</v>
      </c>
      <c r="H29" s="8">
        <f>I29-G29</f>
        <v>0</v>
      </c>
      <c r="I29" s="6">
        <v>158755</v>
      </c>
    </row>
    <row r="30" spans="1:9" x14ac:dyDescent="0.2">
      <c r="A30" s="43" t="s">
        <v>101</v>
      </c>
      <c r="B30" s="62">
        <v>807</v>
      </c>
      <c r="C30" s="62" t="s">
        <v>12</v>
      </c>
      <c r="D30" s="12" t="s">
        <v>14</v>
      </c>
      <c r="E30" s="12">
        <v>247</v>
      </c>
      <c r="F30" s="12">
        <v>223</v>
      </c>
      <c r="G30" s="6">
        <v>1481107.7</v>
      </c>
      <c r="H30" s="8">
        <f t="shared" si="0"/>
        <v>0</v>
      </c>
      <c r="I30" s="6">
        <v>1481107.7</v>
      </c>
    </row>
    <row r="31" spans="1:9" ht="13.5" x14ac:dyDescent="0.2">
      <c r="A31" s="42" t="s">
        <v>15</v>
      </c>
      <c r="B31" s="61">
        <v>807</v>
      </c>
      <c r="C31" s="61" t="s">
        <v>12</v>
      </c>
      <c r="D31" s="11" t="s">
        <v>14</v>
      </c>
      <c r="E31" s="11">
        <v>800</v>
      </c>
      <c r="F31" s="11">
        <v>200</v>
      </c>
      <c r="G31" s="7">
        <f>G32+G33+G34+G35</f>
        <v>60000</v>
      </c>
      <c r="H31" s="8">
        <f t="shared" si="0"/>
        <v>0</v>
      </c>
      <c r="I31" s="7">
        <f>I32+I33+I34+I35</f>
        <v>60000</v>
      </c>
    </row>
    <row r="32" spans="1:9" x14ac:dyDescent="0.2">
      <c r="A32" s="43" t="s">
        <v>102</v>
      </c>
      <c r="B32" s="62">
        <v>807</v>
      </c>
      <c r="C32" s="62" t="s">
        <v>12</v>
      </c>
      <c r="D32" s="12" t="s">
        <v>14</v>
      </c>
      <c r="E32" s="12">
        <v>851</v>
      </c>
      <c r="F32" s="12">
        <v>291</v>
      </c>
      <c r="G32" s="6">
        <v>18000</v>
      </c>
      <c r="H32" s="8">
        <f t="shared" si="0"/>
        <v>0</v>
      </c>
      <c r="I32" s="6">
        <v>18000</v>
      </c>
    </row>
    <row r="33" spans="1:10" x14ac:dyDescent="0.2">
      <c r="A33" s="43" t="s">
        <v>103</v>
      </c>
      <c r="B33" s="62">
        <v>807</v>
      </c>
      <c r="C33" s="62" t="s">
        <v>12</v>
      </c>
      <c r="D33" s="12" t="s">
        <v>14</v>
      </c>
      <c r="E33" s="12">
        <v>852</v>
      </c>
      <c r="F33" s="12">
        <v>291</v>
      </c>
      <c r="G33" s="6">
        <v>7000</v>
      </c>
      <c r="H33" s="8">
        <f t="shared" si="0"/>
        <v>0</v>
      </c>
      <c r="I33" s="6">
        <v>7000</v>
      </c>
    </row>
    <row r="34" spans="1:10" x14ac:dyDescent="0.2">
      <c r="A34" s="43" t="s">
        <v>104</v>
      </c>
      <c r="B34" s="62">
        <v>807</v>
      </c>
      <c r="C34" s="62" t="s">
        <v>12</v>
      </c>
      <c r="D34" s="12" t="s">
        <v>14</v>
      </c>
      <c r="E34" s="12">
        <v>853</v>
      </c>
      <c r="F34" s="12">
        <v>292</v>
      </c>
      <c r="G34" s="6">
        <v>28000</v>
      </c>
      <c r="H34" s="8">
        <f t="shared" si="0"/>
        <v>0</v>
      </c>
      <c r="I34" s="6">
        <v>28000</v>
      </c>
    </row>
    <row r="35" spans="1:10" x14ac:dyDescent="0.2">
      <c r="A35" s="43" t="s">
        <v>104</v>
      </c>
      <c r="B35" s="62">
        <v>807</v>
      </c>
      <c r="C35" s="62" t="s">
        <v>12</v>
      </c>
      <c r="D35" s="12" t="s">
        <v>14</v>
      </c>
      <c r="E35" s="12">
        <v>853</v>
      </c>
      <c r="F35" s="12">
        <v>296</v>
      </c>
      <c r="G35" s="6">
        <v>7000</v>
      </c>
      <c r="H35" s="8">
        <f t="shared" si="0"/>
        <v>0</v>
      </c>
      <c r="I35" s="6">
        <v>7000</v>
      </c>
    </row>
    <row r="36" spans="1:10" ht="13.5" x14ac:dyDescent="0.2">
      <c r="A36" s="41" t="s">
        <v>54</v>
      </c>
      <c r="B36" s="61">
        <v>807</v>
      </c>
      <c r="C36" s="61" t="s">
        <v>105</v>
      </c>
      <c r="D36" s="11"/>
      <c r="E36" s="11">
        <v>800</v>
      </c>
      <c r="F36" s="11">
        <v>200</v>
      </c>
      <c r="G36" s="5">
        <f>G37+G38</f>
        <v>0</v>
      </c>
      <c r="H36" s="8">
        <f t="shared" si="0"/>
        <v>0</v>
      </c>
      <c r="I36" s="5">
        <f>I37+I38</f>
        <v>0</v>
      </c>
    </row>
    <row r="37" spans="1:10" x14ac:dyDescent="0.2">
      <c r="A37" s="43" t="s">
        <v>130</v>
      </c>
      <c r="B37" s="62">
        <v>807</v>
      </c>
      <c r="C37" s="62" t="s">
        <v>105</v>
      </c>
      <c r="D37" s="12" t="s">
        <v>55</v>
      </c>
      <c r="E37" s="12">
        <v>880</v>
      </c>
      <c r="F37" s="12">
        <v>297</v>
      </c>
      <c r="G37" s="6"/>
      <c r="H37" s="8">
        <f t="shared" si="0"/>
        <v>0</v>
      </c>
      <c r="I37" s="6"/>
    </row>
    <row r="38" spans="1:10" x14ac:dyDescent="0.2">
      <c r="A38" s="43" t="s">
        <v>130</v>
      </c>
      <c r="B38" s="62">
        <v>807</v>
      </c>
      <c r="C38" s="62" t="s">
        <v>105</v>
      </c>
      <c r="D38" s="12" t="s">
        <v>90</v>
      </c>
      <c r="E38" s="12">
        <v>880</v>
      </c>
      <c r="F38" s="12">
        <v>297</v>
      </c>
      <c r="G38" s="6"/>
      <c r="H38" s="8">
        <f t="shared" si="0"/>
        <v>0</v>
      </c>
      <c r="I38" s="6"/>
    </row>
    <row r="39" spans="1:10" x14ac:dyDescent="0.2">
      <c r="A39" s="41" t="s">
        <v>16</v>
      </c>
      <c r="B39" s="60">
        <v>807</v>
      </c>
      <c r="C39" s="60" t="s">
        <v>17</v>
      </c>
      <c r="D39" s="10" t="s">
        <v>0</v>
      </c>
      <c r="E39" s="10" t="s">
        <v>0</v>
      </c>
      <c r="F39" s="10"/>
      <c r="G39" s="4">
        <f>G40</f>
        <v>6032888.04</v>
      </c>
      <c r="H39" s="8">
        <f t="shared" si="0"/>
        <v>-272541.16999999993</v>
      </c>
      <c r="I39" s="4">
        <f>I40</f>
        <v>5760346.8700000001</v>
      </c>
      <c r="J39" s="26"/>
    </row>
    <row r="40" spans="1:10" x14ac:dyDescent="0.2">
      <c r="A40" s="41" t="s">
        <v>5</v>
      </c>
      <c r="B40" s="60">
        <v>807</v>
      </c>
      <c r="C40" s="60" t="s">
        <v>17</v>
      </c>
      <c r="D40" s="10" t="s">
        <v>6</v>
      </c>
      <c r="E40" s="10" t="s">
        <v>0</v>
      </c>
      <c r="F40" s="10"/>
      <c r="G40" s="4">
        <f>G41+G55+G57+G62</f>
        <v>6032888.04</v>
      </c>
      <c r="H40" s="8">
        <f t="shared" si="0"/>
        <v>-272541.16999999993</v>
      </c>
      <c r="I40" s="4">
        <f>I41+I55+I57+I62</f>
        <v>5760346.8700000001</v>
      </c>
      <c r="J40" s="26"/>
    </row>
    <row r="41" spans="1:10" ht="27" x14ac:dyDescent="0.2">
      <c r="A41" s="42" t="s">
        <v>18</v>
      </c>
      <c r="B41" s="61">
        <v>807</v>
      </c>
      <c r="C41" s="61" t="s">
        <v>17</v>
      </c>
      <c r="D41" s="11" t="s">
        <v>19</v>
      </c>
      <c r="E41" s="11" t="s">
        <v>0</v>
      </c>
      <c r="F41" s="11"/>
      <c r="G41" s="5">
        <f>G42</f>
        <v>4052556.09</v>
      </c>
      <c r="H41" s="8">
        <f t="shared" si="0"/>
        <v>-287541.16999999993</v>
      </c>
      <c r="I41" s="5">
        <f>I42</f>
        <v>3765014.92</v>
      </c>
    </row>
    <row r="42" spans="1:10" ht="25.5" x14ac:dyDescent="0.2">
      <c r="A42" s="43" t="s">
        <v>53</v>
      </c>
      <c r="B42" s="61">
        <v>807</v>
      </c>
      <c r="C42" s="61" t="s">
        <v>17</v>
      </c>
      <c r="D42" s="11" t="s">
        <v>19</v>
      </c>
      <c r="E42" s="11" t="s">
        <v>158</v>
      </c>
      <c r="F42" s="11"/>
      <c r="G42" s="7">
        <f>G43+G44+G45+G46+G47+G48+G49+G51+G50+G52+G53+G54</f>
        <v>4052556.09</v>
      </c>
      <c r="H42" s="8">
        <f t="shared" si="0"/>
        <v>-287541.16999999993</v>
      </c>
      <c r="I42" s="7">
        <f>I43+I44+I45+I46+I47+I48+I49+I51+I50+I52+I53+I54</f>
        <v>3765014.92</v>
      </c>
    </row>
    <row r="43" spans="1:10" x14ac:dyDescent="0.2">
      <c r="A43" s="43" t="s">
        <v>106</v>
      </c>
      <c r="B43" s="62">
        <v>807</v>
      </c>
      <c r="C43" s="62" t="s">
        <v>17</v>
      </c>
      <c r="D43" s="12" t="s">
        <v>19</v>
      </c>
      <c r="E43" s="12">
        <v>242</v>
      </c>
      <c r="F43" s="12">
        <v>225</v>
      </c>
      <c r="G43" s="6">
        <v>72000</v>
      </c>
      <c r="H43" s="8">
        <f t="shared" si="0"/>
        <v>-63662.07</v>
      </c>
      <c r="I43" s="6">
        <v>8337.93</v>
      </c>
      <c r="J43" s="1">
        <f>-29846.07-33816</f>
        <v>-63662.07</v>
      </c>
    </row>
    <row r="44" spans="1:10" x14ac:dyDescent="0.2">
      <c r="A44" s="43" t="s">
        <v>107</v>
      </c>
      <c r="B44" s="62">
        <v>807</v>
      </c>
      <c r="C44" s="62" t="s">
        <v>17</v>
      </c>
      <c r="D44" s="12" t="s">
        <v>19</v>
      </c>
      <c r="E44" s="12">
        <v>242</v>
      </c>
      <c r="F44" s="12">
        <v>226</v>
      </c>
      <c r="G44" s="6">
        <v>59798</v>
      </c>
      <c r="H44" s="8">
        <f t="shared" si="0"/>
        <v>33816</v>
      </c>
      <c r="I44" s="6">
        <v>93614</v>
      </c>
      <c r="J44" s="1">
        <f>33816</f>
        <v>33816</v>
      </c>
    </row>
    <row r="45" spans="1:10" x14ac:dyDescent="0.2">
      <c r="A45" s="43" t="s">
        <v>108</v>
      </c>
      <c r="B45" s="62">
        <v>807</v>
      </c>
      <c r="C45" s="62" t="s">
        <v>17</v>
      </c>
      <c r="D45" s="12" t="s">
        <v>19</v>
      </c>
      <c r="E45" s="12">
        <v>242</v>
      </c>
      <c r="F45" s="12">
        <v>310</v>
      </c>
      <c r="G45" s="6">
        <v>50000</v>
      </c>
      <c r="H45" s="8">
        <f t="shared" si="0"/>
        <v>0</v>
      </c>
      <c r="I45" s="6">
        <v>50000</v>
      </c>
    </row>
    <row r="46" spans="1:10" x14ac:dyDescent="0.2">
      <c r="A46" s="43" t="s">
        <v>109</v>
      </c>
      <c r="B46" s="62">
        <v>807</v>
      </c>
      <c r="C46" s="62" t="s">
        <v>17</v>
      </c>
      <c r="D46" s="12" t="s">
        <v>19</v>
      </c>
      <c r="E46" s="12">
        <v>242</v>
      </c>
      <c r="F46" s="12">
        <v>346</v>
      </c>
      <c r="G46" s="6">
        <v>121566</v>
      </c>
      <c r="H46" s="8">
        <f t="shared" si="0"/>
        <v>0</v>
      </c>
      <c r="I46" s="6">
        <v>121566</v>
      </c>
    </row>
    <row r="47" spans="1:10" x14ac:dyDescent="0.2">
      <c r="A47" s="43" t="s">
        <v>110</v>
      </c>
      <c r="B47" s="62">
        <v>807</v>
      </c>
      <c r="C47" s="62" t="s">
        <v>17</v>
      </c>
      <c r="D47" s="12" t="s">
        <v>19</v>
      </c>
      <c r="E47" s="12">
        <v>244</v>
      </c>
      <c r="F47" s="12">
        <v>222</v>
      </c>
      <c r="G47" s="6">
        <v>213528</v>
      </c>
      <c r="H47" s="8">
        <f t="shared" si="0"/>
        <v>0</v>
      </c>
      <c r="I47" s="6">
        <v>213528</v>
      </c>
    </row>
    <row r="48" spans="1:10" x14ac:dyDescent="0.2">
      <c r="A48" s="43" t="s">
        <v>106</v>
      </c>
      <c r="B48" s="62">
        <v>807</v>
      </c>
      <c r="C48" s="62" t="s">
        <v>17</v>
      </c>
      <c r="D48" s="12" t="s">
        <v>19</v>
      </c>
      <c r="E48" s="12">
        <v>244</v>
      </c>
      <c r="F48" s="12">
        <v>225</v>
      </c>
      <c r="G48" s="6">
        <v>587348.09</v>
      </c>
      <c r="H48" s="8">
        <f t="shared" si="0"/>
        <v>0</v>
      </c>
      <c r="I48" s="6">
        <f>500000+87348.09</f>
        <v>587348.09</v>
      </c>
    </row>
    <row r="49" spans="1:10" x14ac:dyDescent="0.2">
      <c r="A49" s="43" t="s">
        <v>100</v>
      </c>
      <c r="B49" s="62">
        <v>807</v>
      </c>
      <c r="C49" s="62" t="s">
        <v>17</v>
      </c>
      <c r="D49" s="12" t="s">
        <v>19</v>
      </c>
      <c r="E49" s="12">
        <v>244</v>
      </c>
      <c r="F49" s="12">
        <v>226</v>
      </c>
      <c r="G49" s="6">
        <v>2265000</v>
      </c>
      <c r="H49" s="8">
        <f t="shared" si="0"/>
        <v>-257695.10000000009</v>
      </c>
      <c r="I49" s="6">
        <v>2007304.9</v>
      </c>
    </row>
    <row r="50" spans="1:10" x14ac:dyDescent="0.2">
      <c r="A50" s="43" t="s">
        <v>108</v>
      </c>
      <c r="B50" s="62">
        <v>807</v>
      </c>
      <c r="C50" s="62" t="s">
        <v>17</v>
      </c>
      <c r="D50" s="12" t="s">
        <v>19</v>
      </c>
      <c r="E50" s="12">
        <v>244</v>
      </c>
      <c r="F50" s="12">
        <v>310</v>
      </c>
      <c r="G50" s="6">
        <v>0</v>
      </c>
      <c r="H50" s="8">
        <f t="shared" si="0"/>
        <v>0</v>
      </c>
      <c r="I50" s="6">
        <v>0</v>
      </c>
    </row>
    <row r="51" spans="1:10" x14ac:dyDescent="0.2">
      <c r="A51" s="43" t="s">
        <v>111</v>
      </c>
      <c r="B51" s="62">
        <v>807</v>
      </c>
      <c r="C51" s="62" t="s">
        <v>17</v>
      </c>
      <c r="D51" s="12" t="s">
        <v>19</v>
      </c>
      <c r="E51" s="12">
        <v>244</v>
      </c>
      <c r="F51" s="12">
        <v>343</v>
      </c>
      <c r="G51" s="6">
        <v>400000</v>
      </c>
      <c r="H51" s="8">
        <f t="shared" si="0"/>
        <v>0</v>
      </c>
      <c r="I51" s="6">
        <f>600000-200000</f>
        <v>400000</v>
      </c>
    </row>
    <row r="52" spans="1:10" x14ac:dyDescent="0.2">
      <c r="A52" s="43" t="s">
        <v>112</v>
      </c>
      <c r="B52" s="62">
        <v>807</v>
      </c>
      <c r="C52" s="62" t="s">
        <v>17</v>
      </c>
      <c r="D52" s="12" t="s">
        <v>19</v>
      </c>
      <c r="E52" s="12">
        <v>244</v>
      </c>
      <c r="F52" s="12">
        <v>344</v>
      </c>
      <c r="G52" s="6">
        <v>83316</v>
      </c>
      <c r="H52" s="8">
        <f t="shared" si="0"/>
        <v>0</v>
      </c>
      <c r="I52" s="6">
        <v>83316</v>
      </c>
    </row>
    <row r="53" spans="1:10" x14ac:dyDescent="0.2">
      <c r="A53" s="43" t="s">
        <v>109</v>
      </c>
      <c r="B53" s="62">
        <v>807</v>
      </c>
      <c r="C53" s="62" t="s">
        <v>17</v>
      </c>
      <c r="D53" s="12" t="s">
        <v>19</v>
      </c>
      <c r="E53" s="12">
        <v>244</v>
      </c>
      <c r="F53" s="12">
        <v>346</v>
      </c>
      <c r="G53" s="6">
        <v>200000</v>
      </c>
      <c r="H53" s="8">
        <f t="shared" si="0"/>
        <v>0</v>
      </c>
      <c r="I53" s="6">
        <v>200000</v>
      </c>
    </row>
    <row r="54" spans="1:10" x14ac:dyDescent="0.2">
      <c r="A54" s="43" t="s">
        <v>101</v>
      </c>
      <c r="B54" s="62">
        <v>807</v>
      </c>
      <c r="C54" s="62" t="s">
        <v>17</v>
      </c>
      <c r="D54" s="12" t="s">
        <v>19</v>
      </c>
      <c r="E54" s="12">
        <v>247</v>
      </c>
      <c r="F54" s="12">
        <v>223</v>
      </c>
      <c r="G54" s="6">
        <v>0</v>
      </c>
      <c r="H54" s="8">
        <f t="shared" si="0"/>
        <v>0</v>
      </c>
      <c r="I54" s="6">
        <v>0</v>
      </c>
    </row>
    <row r="55" spans="1:10" ht="27" x14ac:dyDescent="0.2">
      <c r="A55" s="42" t="s">
        <v>20</v>
      </c>
      <c r="B55" s="61">
        <v>807</v>
      </c>
      <c r="C55" s="61" t="s">
        <v>17</v>
      </c>
      <c r="D55" s="11" t="s">
        <v>21</v>
      </c>
      <c r="E55" s="11" t="s">
        <v>0</v>
      </c>
      <c r="F55" s="11"/>
      <c r="G55" s="5">
        <f>G56</f>
        <v>0</v>
      </c>
      <c r="H55" s="8">
        <f t="shared" si="0"/>
        <v>0</v>
      </c>
      <c r="I55" s="5">
        <f>I56</f>
        <v>0</v>
      </c>
    </row>
    <row r="56" spans="1:10" ht="25.5" x14ac:dyDescent="0.2">
      <c r="A56" s="43" t="s">
        <v>53</v>
      </c>
      <c r="B56" s="62">
        <v>807</v>
      </c>
      <c r="C56" s="62" t="s">
        <v>17</v>
      </c>
      <c r="D56" s="12" t="s">
        <v>21</v>
      </c>
      <c r="E56" s="12" t="s">
        <v>158</v>
      </c>
      <c r="F56" s="12"/>
      <c r="G56" s="6">
        <v>0</v>
      </c>
      <c r="H56" s="8">
        <f t="shared" si="0"/>
        <v>0</v>
      </c>
      <c r="I56" s="6">
        <v>0</v>
      </c>
    </row>
    <row r="57" spans="1:10" ht="27" x14ac:dyDescent="0.2">
      <c r="A57" s="13" t="s">
        <v>86</v>
      </c>
      <c r="B57" s="61">
        <v>807</v>
      </c>
      <c r="C57" s="61" t="s">
        <v>17</v>
      </c>
      <c r="D57" s="11" t="s">
        <v>57</v>
      </c>
      <c r="E57" s="12">
        <v>200</v>
      </c>
      <c r="F57" s="12"/>
      <c r="G57" s="7">
        <f>G59+G58+G60+G61</f>
        <v>1780331.95</v>
      </c>
      <c r="H57" s="8">
        <f t="shared" si="0"/>
        <v>15000</v>
      </c>
      <c r="I57" s="7">
        <f>I58+I59+I60+I61</f>
        <v>1795331.95</v>
      </c>
    </row>
    <row r="58" spans="1:10" x14ac:dyDescent="0.2">
      <c r="A58" s="44" t="s">
        <v>107</v>
      </c>
      <c r="B58" s="63">
        <v>807</v>
      </c>
      <c r="C58" s="63" t="s">
        <v>17</v>
      </c>
      <c r="D58" s="15" t="s">
        <v>57</v>
      </c>
      <c r="E58" s="12">
        <v>242</v>
      </c>
      <c r="F58" s="12">
        <v>226</v>
      </c>
      <c r="G58" s="37">
        <v>17354</v>
      </c>
      <c r="H58" s="8">
        <f t="shared" si="0"/>
        <v>0</v>
      </c>
      <c r="I58" s="37">
        <v>17354</v>
      </c>
    </row>
    <row r="59" spans="1:10" x14ac:dyDescent="0.2">
      <c r="A59" s="45" t="s">
        <v>100</v>
      </c>
      <c r="B59" s="62">
        <v>807</v>
      </c>
      <c r="C59" s="62" t="s">
        <v>17</v>
      </c>
      <c r="D59" s="12" t="s">
        <v>57</v>
      </c>
      <c r="E59" s="12">
        <v>244</v>
      </c>
      <c r="F59" s="12">
        <v>226</v>
      </c>
      <c r="G59" s="6">
        <v>162977.95000000001</v>
      </c>
      <c r="H59" s="8">
        <f t="shared" si="0"/>
        <v>15000</v>
      </c>
      <c r="I59" s="6">
        <v>177977.95</v>
      </c>
      <c r="J59" s="1">
        <f>15000</f>
        <v>15000</v>
      </c>
    </row>
    <row r="60" spans="1:10" x14ac:dyDescent="0.2">
      <c r="A60" s="43" t="s">
        <v>108</v>
      </c>
      <c r="B60" s="62">
        <v>807</v>
      </c>
      <c r="C60" s="62" t="s">
        <v>17</v>
      </c>
      <c r="D60" s="12" t="s">
        <v>57</v>
      </c>
      <c r="E60" s="12">
        <v>244</v>
      </c>
      <c r="F60" s="12">
        <v>310</v>
      </c>
      <c r="G60" s="6">
        <v>1600000</v>
      </c>
      <c r="H60" s="8">
        <f t="shared" si="0"/>
        <v>-1600000</v>
      </c>
      <c r="I60" s="6">
        <v>0</v>
      </c>
      <c r="J60" s="1">
        <v>-1600000</v>
      </c>
    </row>
    <row r="61" spans="1:10" x14ac:dyDescent="0.2">
      <c r="A61" s="43" t="s">
        <v>108</v>
      </c>
      <c r="B61" s="62">
        <v>807</v>
      </c>
      <c r="C61" s="62" t="s">
        <v>17</v>
      </c>
      <c r="D61" s="12" t="s">
        <v>57</v>
      </c>
      <c r="E61" s="12">
        <v>412</v>
      </c>
      <c r="F61" s="12">
        <v>310</v>
      </c>
      <c r="G61" s="6">
        <v>0</v>
      </c>
      <c r="H61" s="8">
        <f t="shared" si="0"/>
        <v>1600000</v>
      </c>
      <c r="I61" s="6">
        <v>1600000</v>
      </c>
      <c r="J61" s="1">
        <v>1600000</v>
      </c>
    </row>
    <row r="62" spans="1:10" s="28" customFormat="1" ht="40.5" x14ac:dyDescent="0.2">
      <c r="A62" s="27" t="s">
        <v>143</v>
      </c>
      <c r="B62" s="61">
        <v>807</v>
      </c>
      <c r="C62" s="61" t="s">
        <v>17</v>
      </c>
      <c r="D62" s="11" t="s">
        <v>144</v>
      </c>
      <c r="E62" s="11">
        <v>400</v>
      </c>
      <c r="F62" s="11"/>
      <c r="G62" s="7">
        <f>G63</f>
        <v>200000</v>
      </c>
      <c r="H62" s="8">
        <f t="shared" si="0"/>
        <v>0</v>
      </c>
      <c r="I62" s="7">
        <f>I63</f>
        <v>200000</v>
      </c>
    </row>
    <row r="63" spans="1:10" x14ac:dyDescent="0.2">
      <c r="A63" s="43" t="s">
        <v>100</v>
      </c>
      <c r="B63" s="62">
        <v>807</v>
      </c>
      <c r="C63" s="62" t="s">
        <v>17</v>
      </c>
      <c r="D63" s="12" t="s">
        <v>57</v>
      </c>
      <c r="E63" s="12">
        <v>414</v>
      </c>
      <c r="F63" s="12">
        <v>226</v>
      </c>
      <c r="G63" s="6">
        <v>200000</v>
      </c>
      <c r="H63" s="8">
        <f t="shared" si="0"/>
        <v>0</v>
      </c>
      <c r="I63" s="6">
        <v>200000</v>
      </c>
    </row>
    <row r="64" spans="1:10" ht="54" x14ac:dyDescent="0.2">
      <c r="A64" s="42" t="s">
        <v>78</v>
      </c>
      <c r="B64" s="61">
        <v>807</v>
      </c>
      <c r="C64" s="61" t="s">
        <v>145</v>
      </c>
      <c r="D64" s="11"/>
      <c r="E64" s="11" t="s">
        <v>0</v>
      </c>
      <c r="F64" s="11"/>
      <c r="G64" s="5">
        <f>G65+G66+G67+G68+G69+G70</f>
        <v>743900</v>
      </c>
      <c r="H64" s="8">
        <f t="shared" si="0"/>
        <v>0</v>
      </c>
      <c r="I64" s="5">
        <f>I65+I66+I67+I68+I69+I70</f>
        <v>743900</v>
      </c>
    </row>
    <row r="65" spans="1:9" x14ac:dyDescent="0.2">
      <c r="A65" s="43" t="s">
        <v>96</v>
      </c>
      <c r="B65" s="62">
        <v>807</v>
      </c>
      <c r="C65" s="62" t="s">
        <v>113</v>
      </c>
      <c r="D65" s="12" t="s">
        <v>79</v>
      </c>
      <c r="E65" s="12">
        <v>121</v>
      </c>
      <c r="F65" s="12">
        <v>211</v>
      </c>
      <c r="G65" s="6">
        <v>391774.5</v>
      </c>
      <c r="H65" s="8">
        <f t="shared" si="0"/>
        <v>0</v>
      </c>
      <c r="I65" s="6">
        <v>391774.5</v>
      </c>
    </row>
    <row r="66" spans="1:9" x14ac:dyDescent="0.2">
      <c r="A66" s="43" t="s">
        <v>97</v>
      </c>
      <c r="B66" s="62">
        <v>807</v>
      </c>
      <c r="C66" s="62" t="s">
        <v>113</v>
      </c>
      <c r="D66" s="12" t="s">
        <v>79</v>
      </c>
      <c r="E66" s="12">
        <v>129</v>
      </c>
      <c r="F66" s="12">
        <v>213</v>
      </c>
      <c r="G66" s="6">
        <v>118315.89</v>
      </c>
      <c r="H66" s="8">
        <f t="shared" si="0"/>
        <v>0</v>
      </c>
      <c r="I66" s="6">
        <v>118315.89</v>
      </c>
    </row>
    <row r="67" spans="1:9" x14ac:dyDescent="0.2">
      <c r="A67" s="43" t="s">
        <v>99</v>
      </c>
      <c r="B67" s="62">
        <v>807</v>
      </c>
      <c r="C67" s="62" t="s">
        <v>113</v>
      </c>
      <c r="D67" s="12" t="s">
        <v>79</v>
      </c>
      <c r="E67" s="12">
        <v>242</v>
      </c>
      <c r="F67" s="12">
        <v>221</v>
      </c>
      <c r="G67" s="6">
        <v>0</v>
      </c>
      <c r="H67" s="8">
        <f t="shared" si="0"/>
        <v>0</v>
      </c>
      <c r="I67" s="6">
        <v>0</v>
      </c>
    </row>
    <row r="68" spans="1:9" x14ac:dyDescent="0.2">
      <c r="A68" s="43" t="s">
        <v>101</v>
      </c>
      <c r="B68" s="62">
        <v>807</v>
      </c>
      <c r="C68" s="62" t="s">
        <v>113</v>
      </c>
      <c r="D68" s="12" t="s">
        <v>79</v>
      </c>
      <c r="E68" s="12">
        <v>247</v>
      </c>
      <c r="F68" s="12">
        <v>223</v>
      </c>
      <c r="G68" s="6">
        <v>191200</v>
      </c>
      <c r="H68" s="8">
        <f t="shared" si="0"/>
        <v>0</v>
      </c>
      <c r="I68" s="6">
        <v>191200</v>
      </c>
    </row>
    <row r="69" spans="1:9" x14ac:dyDescent="0.2">
      <c r="A69" s="43" t="s">
        <v>109</v>
      </c>
      <c r="B69" s="62">
        <v>807</v>
      </c>
      <c r="C69" s="62" t="s">
        <v>113</v>
      </c>
      <c r="D69" s="12" t="s">
        <v>79</v>
      </c>
      <c r="E69" s="12">
        <v>244</v>
      </c>
      <c r="F69" s="12">
        <v>346</v>
      </c>
      <c r="G69" s="6">
        <v>42609.61</v>
      </c>
      <c r="H69" s="8">
        <f t="shared" si="0"/>
        <v>0</v>
      </c>
      <c r="I69" s="6">
        <v>42609.61</v>
      </c>
    </row>
    <row r="70" spans="1:9" x14ac:dyDescent="0.2">
      <c r="A70" s="43" t="s">
        <v>108</v>
      </c>
      <c r="B70" s="62">
        <v>807</v>
      </c>
      <c r="C70" s="62" t="s">
        <v>113</v>
      </c>
      <c r="D70" s="12" t="s">
        <v>79</v>
      </c>
      <c r="E70" s="12">
        <v>244</v>
      </c>
      <c r="F70" s="12">
        <v>310</v>
      </c>
      <c r="G70" s="6">
        <v>0</v>
      </c>
      <c r="H70" s="8">
        <f t="shared" si="0"/>
        <v>0</v>
      </c>
      <c r="I70" s="6">
        <v>0</v>
      </c>
    </row>
    <row r="71" spans="1:9" ht="25.5" x14ac:dyDescent="0.2">
      <c r="A71" s="41" t="s">
        <v>56</v>
      </c>
      <c r="B71" s="60">
        <v>807</v>
      </c>
      <c r="C71" s="60" t="s">
        <v>146</v>
      </c>
      <c r="D71" s="10" t="s">
        <v>0</v>
      </c>
      <c r="E71" s="10" t="s">
        <v>0</v>
      </c>
      <c r="F71" s="10"/>
      <c r="G71" s="4">
        <f>G78+G72</f>
        <v>1029397.8</v>
      </c>
      <c r="H71" s="8">
        <f t="shared" ref="H71:H135" si="2">I71-G71</f>
        <v>0</v>
      </c>
      <c r="I71" s="4">
        <f>I78+I72</f>
        <v>1029397.8</v>
      </c>
    </row>
    <row r="72" spans="1:9" x14ac:dyDescent="0.2">
      <c r="A72" s="41" t="s">
        <v>80</v>
      </c>
      <c r="B72" s="60">
        <v>807</v>
      </c>
      <c r="C72" s="60" t="s">
        <v>114</v>
      </c>
      <c r="D72" s="10" t="s">
        <v>0</v>
      </c>
      <c r="E72" s="10" t="s">
        <v>0</v>
      </c>
      <c r="F72" s="10"/>
      <c r="G72" s="4">
        <f>G73</f>
        <v>3200</v>
      </c>
      <c r="H72" s="8">
        <f t="shared" si="2"/>
        <v>0</v>
      </c>
      <c r="I72" s="4">
        <f>I73</f>
        <v>3200</v>
      </c>
    </row>
    <row r="73" spans="1:9" x14ac:dyDescent="0.2">
      <c r="A73" s="41" t="s">
        <v>5</v>
      </c>
      <c r="B73" s="60">
        <v>807</v>
      </c>
      <c r="C73" s="60" t="s">
        <v>114</v>
      </c>
      <c r="D73" s="10" t="s">
        <v>6</v>
      </c>
      <c r="E73" s="10" t="s">
        <v>0</v>
      </c>
      <c r="F73" s="10"/>
      <c r="G73" s="4">
        <f>G74</f>
        <v>3200</v>
      </c>
      <c r="H73" s="8">
        <f t="shared" si="2"/>
        <v>0</v>
      </c>
      <c r="I73" s="4">
        <f>I74</f>
        <v>3200</v>
      </c>
    </row>
    <row r="74" spans="1:9" x14ac:dyDescent="0.2">
      <c r="A74" s="41" t="s">
        <v>81</v>
      </c>
      <c r="B74" s="60">
        <v>807</v>
      </c>
      <c r="C74" s="60" t="s">
        <v>114</v>
      </c>
      <c r="D74" s="10" t="s">
        <v>82</v>
      </c>
      <c r="E74" s="10" t="s">
        <v>0</v>
      </c>
      <c r="F74" s="10"/>
      <c r="G74" s="4">
        <f>G75</f>
        <v>3200</v>
      </c>
      <c r="H74" s="8">
        <f t="shared" si="2"/>
        <v>0</v>
      </c>
      <c r="I74" s="4">
        <f>I75</f>
        <v>3200</v>
      </c>
    </row>
    <row r="75" spans="1:9" ht="40.5" x14ac:dyDescent="0.2">
      <c r="A75" s="42" t="s">
        <v>83</v>
      </c>
      <c r="B75" s="61">
        <v>807</v>
      </c>
      <c r="C75" s="61" t="s">
        <v>114</v>
      </c>
      <c r="D75" s="11" t="s">
        <v>84</v>
      </c>
      <c r="E75" s="11">
        <v>244</v>
      </c>
      <c r="F75" s="11">
        <v>226</v>
      </c>
      <c r="G75" s="5">
        <f>G76+G77</f>
        <v>3200</v>
      </c>
      <c r="H75" s="8">
        <f t="shared" si="2"/>
        <v>0</v>
      </c>
      <c r="I75" s="5">
        <f>I76+I77</f>
        <v>3200</v>
      </c>
    </row>
    <row r="76" spans="1:9" ht="13.5" customHeight="1" x14ac:dyDescent="0.2">
      <c r="A76" s="43" t="s">
        <v>131</v>
      </c>
      <c r="B76" s="62">
        <v>807</v>
      </c>
      <c r="C76" s="62" t="s">
        <v>114</v>
      </c>
      <c r="D76" s="12" t="s">
        <v>84</v>
      </c>
      <c r="E76" s="12">
        <v>244</v>
      </c>
      <c r="F76" s="12">
        <v>226</v>
      </c>
      <c r="G76" s="6">
        <v>0</v>
      </c>
      <c r="H76" s="8">
        <f t="shared" si="2"/>
        <v>0</v>
      </c>
      <c r="I76" s="6">
        <v>0</v>
      </c>
    </row>
    <row r="77" spans="1:9" ht="13.5" customHeight="1" x14ac:dyDescent="0.2">
      <c r="A77" s="43" t="s">
        <v>109</v>
      </c>
      <c r="B77" s="62">
        <v>807</v>
      </c>
      <c r="C77" s="62" t="s">
        <v>114</v>
      </c>
      <c r="D77" s="12" t="s">
        <v>84</v>
      </c>
      <c r="E77" s="12">
        <v>244</v>
      </c>
      <c r="F77" s="12">
        <v>346</v>
      </c>
      <c r="G77" s="6">
        <v>3200</v>
      </c>
      <c r="H77" s="8">
        <f t="shared" si="2"/>
        <v>0</v>
      </c>
      <c r="I77" s="6">
        <v>3200</v>
      </c>
    </row>
    <row r="78" spans="1:9" x14ac:dyDescent="0.2">
      <c r="A78" s="41" t="s">
        <v>22</v>
      </c>
      <c r="B78" s="60">
        <v>807</v>
      </c>
      <c r="C78" s="60" t="s">
        <v>23</v>
      </c>
      <c r="D78" s="10" t="s">
        <v>0</v>
      </c>
      <c r="E78" s="10" t="s">
        <v>0</v>
      </c>
      <c r="F78" s="10"/>
      <c r="G78" s="4">
        <f>G79+G85+G87+G86</f>
        <v>1026197.8</v>
      </c>
      <c r="H78" s="8">
        <f t="shared" si="2"/>
        <v>0</v>
      </c>
      <c r="I78" s="4">
        <f>I79+I85+I87+I86</f>
        <v>1026197.8</v>
      </c>
    </row>
    <row r="79" spans="1:9" ht="40.5" x14ac:dyDescent="0.2">
      <c r="A79" s="42" t="s">
        <v>24</v>
      </c>
      <c r="B79" s="61">
        <v>807</v>
      </c>
      <c r="C79" s="61" t="s">
        <v>23</v>
      </c>
      <c r="D79" s="11" t="s">
        <v>115</v>
      </c>
      <c r="E79" s="11" t="s">
        <v>0</v>
      </c>
      <c r="F79" s="11"/>
      <c r="G79" s="5">
        <f>G80+G81+G82+G83+G84</f>
        <v>317761</v>
      </c>
      <c r="H79" s="8">
        <f t="shared" si="2"/>
        <v>0</v>
      </c>
      <c r="I79" s="5">
        <f>I80+I81+I82+I83+I84</f>
        <v>317761</v>
      </c>
    </row>
    <row r="80" spans="1:9" x14ac:dyDescent="0.2">
      <c r="A80" s="43" t="s">
        <v>106</v>
      </c>
      <c r="B80" s="62">
        <v>807</v>
      </c>
      <c r="C80" s="62" t="s">
        <v>23</v>
      </c>
      <c r="D80" s="12" t="s">
        <v>116</v>
      </c>
      <c r="E80" s="12">
        <v>244</v>
      </c>
      <c r="F80" s="12">
        <v>225</v>
      </c>
      <c r="G80" s="6">
        <v>204631</v>
      </c>
      <c r="H80" s="8">
        <f t="shared" si="2"/>
        <v>0</v>
      </c>
      <c r="I80" s="6">
        <v>204631</v>
      </c>
    </row>
    <row r="81" spans="1:9" x14ac:dyDescent="0.2">
      <c r="A81" s="43" t="s">
        <v>131</v>
      </c>
      <c r="B81" s="62">
        <v>807</v>
      </c>
      <c r="C81" s="62" t="s">
        <v>23</v>
      </c>
      <c r="D81" s="12" t="s">
        <v>116</v>
      </c>
      <c r="E81" s="12">
        <v>244</v>
      </c>
      <c r="F81" s="12">
        <v>226</v>
      </c>
      <c r="G81" s="6"/>
      <c r="H81" s="8">
        <f t="shared" si="2"/>
        <v>0</v>
      </c>
      <c r="I81" s="6"/>
    </row>
    <row r="82" spans="1:9" x14ac:dyDescent="0.2">
      <c r="A82" s="43" t="s">
        <v>122</v>
      </c>
      <c r="B82" s="62">
        <v>807</v>
      </c>
      <c r="C82" s="62" t="s">
        <v>23</v>
      </c>
      <c r="D82" s="12" t="s">
        <v>116</v>
      </c>
      <c r="E82" s="12">
        <v>244</v>
      </c>
      <c r="F82" s="12">
        <v>342</v>
      </c>
      <c r="G82" s="6">
        <v>50000</v>
      </c>
      <c r="H82" s="8">
        <f t="shared" si="2"/>
        <v>0</v>
      </c>
      <c r="I82" s="6">
        <v>50000</v>
      </c>
    </row>
    <row r="83" spans="1:9" x14ac:dyDescent="0.2">
      <c r="A83" s="43" t="s">
        <v>132</v>
      </c>
      <c r="B83" s="62">
        <v>807</v>
      </c>
      <c r="C83" s="62" t="s">
        <v>23</v>
      </c>
      <c r="D83" s="12" t="s">
        <v>116</v>
      </c>
      <c r="E83" s="12">
        <v>244</v>
      </c>
      <c r="F83" s="12">
        <v>343</v>
      </c>
      <c r="G83" s="6">
        <v>13130</v>
      </c>
      <c r="H83" s="8">
        <f t="shared" si="2"/>
        <v>0</v>
      </c>
      <c r="I83" s="6">
        <v>13130</v>
      </c>
    </row>
    <row r="84" spans="1:9" ht="25.5" x14ac:dyDescent="0.2">
      <c r="A84" s="43" t="s">
        <v>133</v>
      </c>
      <c r="B84" s="62">
        <v>807</v>
      </c>
      <c r="C84" s="62" t="s">
        <v>23</v>
      </c>
      <c r="D84" s="12" t="s">
        <v>116</v>
      </c>
      <c r="E84" s="12">
        <v>244</v>
      </c>
      <c r="F84" s="12">
        <v>346</v>
      </c>
      <c r="G84" s="6">
        <v>50000</v>
      </c>
      <c r="H84" s="8">
        <f t="shared" si="2"/>
        <v>0</v>
      </c>
      <c r="I84" s="6">
        <v>50000</v>
      </c>
    </row>
    <row r="85" spans="1:9" x14ac:dyDescent="0.2">
      <c r="A85" s="43" t="s">
        <v>101</v>
      </c>
      <c r="B85" s="62">
        <v>807</v>
      </c>
      <c r="C85" s="62" t="s">
        <v>23</v>
      </c>
      <c r="D85" s="12" t="s">
        <v>57</v>
      </c>
      <c r="E85" s="12">
        <v>244</v>
      </c>
      <c r="F85" s="12">
        <v>223</v>
      </c>
      <c r="G85" s="6">
        <v>56561.96</v>
      </c>
      <c r="H85" s="8">
        <f t="shared" si="2"/>
        <v>0</v>
      </c>
      <c r="I85" s="6">
        <v>56561.96</v>
      </c>
    </row>
    <row r="86" spans="1:9" x14ac:dyDescent="0.2">
      <c r="A86" s="43" t="s">
        <v>101</v>
      </c>
      <c r="B86" s="62">
        <v>807</v>
      </c>
      <c r="C86" s="62" t="s">
        <v>23</v>
      </c>
      <c r="D86" s="12" t="s">
        <v>57</v>
      </c>
      <c r="E86" s="12">
        <v>247</v>
      </c>
      <c r="F86" s="12">
        <v>223</v>
      </c>
      <c r="G86" s="6">
        <v>651874.84</v>
      </c>
      <c r="H86" s="8">
        <f t="shared" si="2"/>
        <v>0</v>
      </c>
      <c r="I86" s="6">
        <v>651874.84</v>
      </c>
    </row>
    <row r="87" spans="1:9" ht="25.5" x14ac:dyDescent="0.2">
      <c r="A87" s="46" t="s">
        <v>126</v>
      </c>
      <c r="B87" s="62">
        <v>807</v>
      </c>
      <c r="C87" s="62" t="s">
        <v>23</v>
      </c>
      <c r="D87" s="12" t="s">
        <v>57</v>
      </c>
      <c r="E87" s="12">
        <v>414</v>
      </c>
      <c r="F87" s="12">
        <v>226</v>
      </c>
      <c r="G87" s="6">
        <v>0</v>
      </c>
      <c r="H87" s="8">
        <f t="shared" si="2"/>
        <v>0</v>
      </c>
      <c r="I87" s="6">
        <v>0</v>
      </c>
    </row>
    <row r="88" spans="1:9" x14ac:dyDescent="0.2">
      <c r="A88" s="41" t="s">
        <v>125</v>
      </c>
      <c r="B88" s="60">
        <v>807</v>
      </c>
      <c r="C88" s="60" t="s">
        <v>147</v>
      </c>
      <c r="D88" s="12"/>
      <c r="E88" s="12"/>
      <c r="F88" s="12"/>
      <c r="G88" s="17">
        <f>G89+G92</f>
        <v>486584.47</v>
      </c>
      <c r="H88" s="8">
        <f t="shared" si="2"/>
        <v>549115.3899999999</v>
      </c>
      <c r="I88" s="17">
        <f>I89+I92</f>
        <v>1035699.8599999999</v>
      </c>
    </row>
    <row r="89" spans="1:9" x14ac:dyDescent="0.2">
      <c r="A89" s="41" t="s">
        <v>134</v>
      </c>
      <c r="B89" s="60">
        <v>807</v>
      </c>
      <c r="C89" s="60" t="s">
        <v>148</v>
      </c>
      <c r="D89" s="12"/>
      <c r="E89" s="12"/>
      <c r="F89" s="12"/>
      <c r="G89" s="17">
        <f>G91</f>
        <v>29233</v>
      </c>
      <c r="H89" s="8">
        <f t="shared" si="2"/>
        <v>0</v>
      </c>
      <c r="I89" s="17">
        <f>I91</f>
        <v>29233</v>
      </c>
    </row>
    <row r="90" spans="1:9" x14ac:dyDescent="0.2">
      <c r="A90" s="43" t="s">
        <v>100</v>
      </c>
      <c r="B90" s="62">
        <v>807</v>
      </c>
      <c r="C90" s="62" t="s">
        <v>148</v>
      </c>
      <c r="D90" s="12" t="s">
        <v>124</v>
      </c>
      <c r="E90" s="12">
        <v>244</v>
      </c>
      <c r="F90" s="12">
        <v>226</v>
      </c>
      <c r="G90" s="6">
        <v>0</v>
      </c>
      <c r="H90" s="8">
        <f t="shared" si="2"/>
        <v>0</v>
      </c>
      <c r="I90" s="6">
        <v>0</v>
      </c>
    </row>
    <row r="91" spans="1:9" x14ac:dyDescent="0.2">
      <c r="A91" s="43" t="s">
        <v>100</v>
      </c>
      <c r="B91" s="62">
        <v>807</v>
      </c>
      <c r="C91" s="62" t="s">
        <v>148</v>
      </c>
      <c r="D91" s="12" t="s">
        <v>135</v>
      </c>
      <c r="E91" s="12">
        <v>244</v>
      </c>
      <c r="F91" s="12">
        <v>226</v>
      </c>
      <c r="G91" s="6">
        <v>29233</v>
      </c>
      <c r="H91" s="8">
        <f t="shared" si="2"/>
        <v>0</v>
      </c>
      <c r="I91" s="6">
        <v>29233</v>
      </c>
    </row>
    <row r="92" spans="1:9" x14ac:dyDescent="0.2">
      <c r="A92" s="41" t="s">
        <v>136</v>
      </c>
      <c r="B92" s="60">
        <v>807</v>
      </c>
      <c r="C92" s="60" t="s">
        <v>149</v>
      </c>
      <c r="D92" s="12"/>
      <c r="E92" s="12"/>
      <c r="F92" s="12"/>
      <c r="G92" s="17">
        <f>G93+G95+G96+G94</f>
        <v>457351.47</v>
      </c>
      <c r="H92" s="8">
        <f t="shared" si="2"/>
        <v>549115.3899999999</v>
      </c>
      <c r="I92" s="17">
        <f>I93+I95+I96+I94</f>
        <v>1006466.8599999999</v>
      </c>
    </row>
    <row r="93" spans="1:9" x14ac:dyDescent="0.2">
      <c r="A93" s="43" t="s">
        <v>106</v>
      </c>
      <c r="B93" s="62">
        <v>807</v>
      </c>
      <c r="C93" s="62" t="s">
        <v>149</v>
      </c>
      <c r="D93" s="12" t="s">
        <v>137</v>
      </c>
      <c r="E93" s="12">
        <v>244</v>
      </c>
      <c r="F93" s="12">
        <v>225</v>
      </c>
      <c r="G93" s="6">
        <v>384958.97</v>
      </c>
      <c r="H93" s="8">
        <f t="shared" si="2"/>
        <v>257695.09999999998</v>
      </c>
      <c r="I93" s="6">
        <v>642654.06999999995</v>
      </c>
    </row>
    <row r="94" spans="1:9" x14ac:dyDescent="0.2">
      <c r="A94" s="43" t="s">
        <v>131</v>
      </c>
      <c r="B94" s="62">
        <v>807</v>
      </c>
      <c r="C94" s="62" t="s">
        <v>149</v>
      </c>
      <c r="D94" s="12" t="s">
        <v>137</v>
      </c>
      <c r="E94" s="12">
        <v>244</v>
      </c>
      <c r="F94" s="12">
        <v>226</v>
      </c>
      <c r="G94" s="6">
        <v>0</v>
      </c>
      <c r="H94" s="8">
        <f t="shared" si="2"/>
        <v>291420.28999999998</v>
      </c>
      <c r="I94" s="6">
        <v>291420.28999999998</v>
      </c>
    </row>
    <row r="95" spans="1:9" x14ac:dyDescent="0.2">
      <c r="A95" s="47" t="s">
        <v>157</v>
      </c>
      <c r="B95" s="62">
        <v>807</v>
      </c>
      <c r="C95" s="62" t="s">
        <v>149</v>
      </c>
      <c r="D95" s="12" t="s">
        <v>137</v>
      </c>
      <c r="E95" s="12">
        <v>244</v>
      </c>
      <c r="F95" s="12">
        <v>344</v>
      </c>
      <c r="G95" s="6">
        <v>3316</v>
      </c>
      <c r="H95" s="8">
        <f t="shared" si="2"/>
        <v>0</v>
      </c>
      <c r="I95" s="6">
        <v>3316</v>
      </c>
    </row>
    <row r="96" spans="1:9" s="14" customFormat="1" ht="40.5" x14ac:dyDescent="0.2">
      <c r="A96" s="27" t="s">
        <v>143</v>
      </c>
      <c r="B96" s="61">
        <v>807</v>
      </c>
      <c r="C96" s="61" t="s">
        <v>149</v>
      </c>
      <c r="D96" s="11" t="s">
        <v>57</v>
      </c>
      <c r="E96" s="11">
        <v>400</v>
      </c>
      <c r="F96" s="11"/>
      <c r="G96" s="7">
        <f>G97+G98</f>
        <v>69076.5</v>
      </c>
      <c r="H96" s="8">
        <f t="shared" si="2"/>
        <v>0</v>
      </c>
      <c r="I96" s="7">
        <f>I97+I98</f>
        <v>69076.5</v>
      </c>
    </row>
    <row r="97" spans="1:10" x14ac:dyDescent="0.2">
      <c r="A97" s="43" t="s">
        <v>100</v>
      </c>
      <c r="B97" s="62">
        <v>807</v>
      </c>
      <c r="C97" s="62" t="s">
        <v>149</v>
      </c>
      <c r="D97" s="12" t="s">
        <v>57</v>
      </c>
      <c r="E97" s="12">
        <v>414</v>
      </c>
      <c r="F97" s="12">
        <v>226</v>
      </c>
      <c r="G97" s="6">
        <v>69076.5</v>
      </c>
      <c r="H97" s="8">
        <f t="shared" si="2"/>
        <v>-69076.5</v>
      </c>
      <c r="I97" s="6">
        <v>0</v>
      </c>
      <c r="J97" s="1">
        <v>-69076.5</v>
      </c>
    </row>
    <row r="98" spans="1:10" x14ac:dyDescent="0.2">
      <c r="A98" s="43" t="s">
        <v>100</v>
      </c>
      <c r="B98" s="62">
        <v>807</v>
      </c>
      <c r="C98" s="62" t="s">
        <v>149</v>
      </c>
      <c r="D98" s="12" t="s">
        <v>21</v>
      </c>
      <c r="E98" s="12">
        <v>244</v>
      </c>
      <c r="F98" s="12">
        <v>226</v>
      </c>
      <c r="G98" s="6">
        <v>0</v>
      </c>
      <c r="H98" s="8">
        <f t="shared" si="2"/>
        <v>69076.5</v>
      </c>
      <c r="I98" s="6">
        <v>69076.5</v>
      </c>
      <c r="J98" s="1">
        <v>69076.5</v>
      </c>
    </row>
    <row r="99" spans="1:10" x14ac:dyDescent="0.2">
      <c r="A99" s="41" t="s">
        <v>58</v>
      </c>
      <c r="B99" s="60">
        <v>807</v>
      </c>
      <c r="C99" s="60" t="s">
        <v>150</v>
      </c>
      <c r="D99" s="10" t="s">
        <v>0</v>
      </c>
      <c r="E99" s="10" t="s">
        <v>0</v>
      </c>
      <c r="F99" s="10"/>
      <c r="G99" s="4">
        <f>G100+G115</f>
        <v>7359311.7200000007</v>
      </c>
      <c r="H99" s="8">
        <f t="shared" si="2"/>
        <v>340000</v>
      </c>
      <c r="I99" s="4">
        <f>I100+I115</f>
        <v>7699311.7200000007</v>
      </c>
    </row>
    <row r="100" spans="1:10" x14ac:dyDescent="0.2">
      <c r="A100" s="41" t="s">
        <v>25</v>
      </c>
      <c r="B100" s="60">
        <v>807</v>
      </c>
      <c r="C100" s="60" t="s">
        <v>26</v>
      </c>
      <c r="D100" s="10" t="s">
        <v>0</v>
      </c>
      <c r="E100" s="10" t="s">
        <v>0</v>
      </c>
      <c r="F100" s="10"/>
      <c r="G100" s="4">
        <f>G101+G103+G105+G111</f>
        <v>6066332.5800000001</v>
      </c>
      <c r="H100" s="8">
        <f t="shared" si="2"/>
        <v>0</v>
      </c>
      <c r="I100" s="4">
        <f>I101+I103+I105+I111</f>
        <v>6066332.5800000001</v>
      </c>
    </row>
    <row r="101" spans="1:10" ht="94.5" x14ac:dyDescent="0.2">
      <c r="A101" s="42" t="s">
        <v>27</v>
      </c>
      <c r="B101" s="61">
        <v>807</v>
      </c>
      <c r="C101" s="61" t="s">
        <v>26</v>
      </c>
      <c r="D101" s="11" t="s">
        <v>59</v>
      </c>
      <c r="E101" s="11" t="s">
        <v>0</v>
      </c>
      <c r="F101" s="11"/>
      <c r="G101" s="5">
        <f>G102</f>
        <v>455000</v>
      </c>
      <c r="H101" s="8">
        <f t="shared" si="2"/>
        <v>0</v>
      </c>
      <c r="I101" s="5">
        <f>I102</f>
        <v>455000</v>
      </c>
    </row>
    <row r="102" spans="1:10" x14ac:dyDescent="0.2">
      <c r="A102" s="43" t="s">
        <v>106</v>
      </c>
      <c r="B102" s="62">
        <v>807</v>
      </c>
      <c r="C102" s="62" t="s">
        <v>26</v>
      </c>
      <c r="D102" s="12" t="s">
        <v>59</v>
      </c>
      <c r="E102" s="12">
        <v>244</v>
      </c>
      <c r="F102" s="12">
        <v>225</v>
      </c>
      <c r="G102" s="25">
        <v>455000</v>
      </c>
      <c r="H102" s="8">
        <f t="shared" si="2"/>
        <v>0</v>
      </c>
      <c r="I102" s="6">
        <v>455000</v>
      </c>
    </row>
    <row r="103" spans="1:10" ht="27" x14ac:dyDescent="0.2">
      <c r="A103" s="13" t="s">
        <v>87</v>
      </c>
      <c r="B103" s="61">
        <v>807</v>
      </c>
      <c r="C103" s="61" t="s">
        <v>26</v>
      </c>
      <c r="D103" s="11" t="s">
        <v>88</v>
      </c>
      <c r="E103" s="11"/>
      <c r="F103" s="11"/>
      <c r="G103" s="7">
        <f>G104</f>
        <v>1011725.03</v>
      </c>
      <c r="H103" s="8">
        <f t="shared" si="2"/>
        <v>0</v>
      </c>
      <c r="I103" s="7">
        <f>I104</f>
        <v>1011725.03</v>
      </c>
    </row>
    <row r="104" spans="1:10" x14ac:dyDescent="0.2">
      <c r="A104" s="43" t="s">
        <v>100</v>
      </c>
      <c r="B104" s="62">
        <v>807</v>
      </c>
      <c r="C104" s="62" t="s">
        <v>26</v>
      </c>
      <c r="D104" s="12" t="s">
        <v>88</v>
      </c>
      <c r="E104" s="12">
        <v>414</v>
      </c>
      <c r="F104" s="12">
        <v>226</v>
      </c>
      <c r="G104" s="6">
        <v>1011725.03</v>
      </c>
      <c r="H104" s="8">
        <f t="shared" si="2"/>
        <v>0</v>
      </c>
      <c r="I104" s="6">
        <v>1011725.03</v>
      </c>
    </row>
    <row r="105" spans="1:10" ht="29.25" customHeight="1" x14ac:dyDescent="0.2">
      <c r="A105" s="42" t="s">
        <v>53</v>
      </c>
      <c r="B105" s="61">
        <v>807</v>
      </c>
      <c r="C105" s="61" t="s">
        <v>26</v>
      </c>
      <c r="D105" s="11"/>
      <c r="E105" s="11"/>
      <c r="F105" s="11"/>
      <c r="G105" s="7">
        <f>G106+G107+G109+G108+G110</f>
        <v>2470607.5499999998</v>
      </c>
      <c r="H105" s="8">
        <f t="shared" si="2"/>
        <v>0</v>
      </c>
      <c r="I105" s="7">
        <f>I106+I107+I109+I108+I110</f>
        <v>2470607.5499999998</v>
      </c>
    </row>
    <row r="106" spans="1:10" x14ac:dyDescent="0.2">
      <c r="A106" s="43" t="s">
        <v>100</v>
      </c>
      <c r="B106" s="62">
        <v>807</v>
      </c>
      <c r="C106" s="62" t="s">
        <v>26</v>
      </c>
      <c r="D106" s="12" t="s">
        <v>85</v>
      </c>
      <c r="E106" s="12">
        <v>244</v>
      </c>
      <c r="F106" s="12">
        <v>226</v>
      </c>
      <c r="G106" s="6">
        <v>0</v>
      </c>
      <c r="H106" s="8">
        <f t="shared" si="2"/>
        <v>0</v>
      </c>
      <c r="I106" s="6">
        <v>0</v>
      </c>
    </row>
    <row r="107" spans="1:10" x14ac:dyDescent="0.2">
      <c r="A107" s="43" t="s">
        <v>101</v>
      </c>
      <c r="B107" s="62">
        <v>807</v>
      </c>
      <c r="C107" s="62" t="s">
        <v>26</v>
      </c>
      <c r="D107" s="12" t="s">
        <v>57</v>
      </c>
      <c r="E107" s="12">
        <v>244</v>
      </c>
      <c r="F107" s="12">
        <v>223</v>
      </c>
      <c r="G107" s="6">
        <v>30005.32</v>
      </c>
      <c r="H107" s="8">
        <f t="shared" si="2"/>
        <v>0</v>
      </c>
      <c r="I107" s="6">
        <v>30005.32</v>
      </c>
    </row>
    <row r="108" spans="1:10" x14ac:dyDescent="0.2">
      <c r="A108" s="43" t="s">
        <v>101</v>
      </c>
      <c r="B108" s="62">
        <v>807</v>
      </c>
      <c r="C108" s="62" t="s">
        <v>26</v>
      </c>
      <c r="D108" s="12" t="s">
        <v>57</v>
      </c>
      <c r="E108" s="12">
        <v>247</v>
      </c>
      <c r="F108" s="12">
        <v>223</v>
      </c>
      <c r="G108" s="6">
        <v>1773699.5599999998</v>
      </c>
      <c r="H108" s="8">
        <f t="shared" si="2"/>
        <v>0</v>
      </c>
      <c r="I108" s="6">
        <f>1848763.15-75063.59</f>
        <v>1773699.5599999998</v>
      </c>
    </row>
    <row r="109" spans="1:10" x14ac:dyDescent="0.2">
      <c r="A109" s="43" t="s">
        <v>106</v>
      </c>
      <c r="B109" s="62">
        <v>807</v>
      </c>
      <c r="C109" s="62" t="s">
        <v>26</v>
      </c>
      <c r="D109" s="12" t="s">
        <v>123</v>
      </c>
      <c r="E109" s="12">
        <v>244</v>
      </c>
      <c r="F109" s="12">
        <v>225</v>
      </c>
      <c r="G109" s="6">
        <v>29233</v>
      </c>
      <c r="H109" s="8">
        <f t="shared" si="2"/>
        <v>0</v>
      </c>
      <c r="I109" s="6">
        <v>29233</v>
      </c>
    </row>
    <row r="110" spans="1:10" x14ac:dyDescent="0.2">
      <c r="A110" s="43" t="s">
        <v>151</v>
      </c>
      <c r="B110" s="62">
        <v>807</v>
      </c>
      <c r="C110" s="62" t="s">
        <v>26</v>
      </c>
      <c r="D110" s="12" t="s">
        <v>123</v>
      </c>
      <c r="E110" s="12">
        <v>244</v>
      </c>
      <c r="F110" s="12">
        <v>226</v>
      </c>
      <c r="G110" s="6">
        <v>637669.67000000004</v>
      </c>
      <c r="H110" s="8">
        <f t="shared" si="2"/>
        <v>0</v>
      </c>
      <c r="I110" s="6">
        <v>637669.67000000004</v>
      </c>
    </row>
    <row r="111" spans="1:10" s="14" customFormat="1" ht="13.5" x14ac:dyDescent="0.2">
      <c r="A111" s="42" t="s">
        <v>15</v>
      </c>
      <c r="B111" s="61">
        <v>807</v>
      </c>
      <c r="C111" s="61" t="s">
        <v>26</v>
      </c>
      <c r="D111" s="11" t="s">
        <v>89</v>
      </c>
      <c r="E111" s="11">
        <v>800</v>
      </c>
      <c r="F111" s="11"/>
      <c r="G111" s="7">
        <f>G112</f>
        <v>2129000</v>
      </c>
      <c r="H111" s="8">
        <f t="shared" si="2"/>
        <v>0</v>
      </c>
      <c r="I111" s="7">
        <f>I112</f>
        <v>2129000</v>
      </c>
    </row>
    <row r="112" spans="1:10" x14ac:dyDescent="0.2">
      <c r="A112" s="43" t="s">
        <v>152</v>
      </c>
      <c r="B112" s="62">
        <v>807</v>
      </c>
      <c r="C112" s="62" t="s">
        <v>26</v>
      </c>
      <c r="D112" s="12" t="s">
        <v>89</v>
      </c>
      <c r="E112" s="38">
        <v>813</v>
      </c>
      <c r="F112" s="12">
        <v>245</v>
      </c>
      <c r="G112" s="6">
        <v>2129000</v>
      </c>
      <c r="H112" s="8">
        <f t="shared" si="2"/>
        <v>0</v>
      </c>
      <c r="I112" s="6">
        <v>2129000</v>
      </c>
    </row>
    <row r="113" spans="1:10" ht="40.5" x14ac:dyDescent="0.2">
      <c r="A113" s="42" t="s">
        <v>53</v>
      </c>
      <c r="B113" s="62">
        <v>807</v>
      </c>
      <c r="C113" s="62" t="s">
        <v>26</v>
      </c>
      <c r="D113" s="12"/>
      <c r="E113" s="38"/>
      <c r="F113" s="12"/>
      <c r="G113" s="6"/>
      <c r="H113" s="8">
        <f t="shared" si="2"/>
        <v>0</v>
      </c>
      <c r="I113" s="6"/>
    </row>
    <row r="114" spans="1:10" x14ac:dyDescent="0.2">
      <c r="A114" s="43" t="s">
        <v>100</v>
      </c>
      <c r="B114" s="62">
        <v>807</v>
      </c>
      <c r="C114" s="62" t="s">
        <v>26</v>
      </c>
      <c r="D114" s="12" t="s">
        <v>116</v>
      </c>
      <c r="E114" s="38">
        <v>414</v>
      </c>
      <c r="F114" s="12">
        <v>226</v>
      </c>
      <c r="G114" s="6"/>
      <c r="H114" s="8">
        <f t="shared" si="2"/>
        <v>0</v>
      </c>
      <c r="I114" s="6"/>
    </row>
    <row r="115" spans="1:10" x14ac:dyDescent="0.2">
      <c r="A115" s="41" t="s">
        <v>28</v>
      </c>
      <c r="B115" s="60">
        <v>807</v>
      </c>
      <c r="C115" s="60" t="s">
        <v>29</v>
      </c>
      <c r="D115" s="10" t="s">
        <v>0</v>
      </c>
      <c r="E115" s="10" t="s">
        <v>0</v>
      </c>
      <c r="F115" s="10"/>
      <c r="G115" s="4">
        <f>G116+G122+G124+G119+G126+G128</f>
        <v>1292979.1400000001</v>
      </c>
      <c r="H115" s="8">
        <f t="shared" si="2"/>
        <v>340000</v>
      </c>
      <c r="I115" s="4">
        <f>I116+I122+I124+I119+I126+I128</f>
        <v>1632979.1400000001</v>
      </c>
    </row>
    <row r="116" spans="1:10" ht="27" x14ac:dyDescent="0.2">
      <c r="A116" s="14" t="s">
        <v>60</v>
      </c>
      <c r="B116" s="61">
        <v>807</v>
      </c>
      <c r="C116" s="61" t="s">
        <v>29</v>
      </c>
      <c r="D116" s="11" t="s">
        <v>57</v>
      </c>
      <c r="E116" s="11" t="s">
        <v>0</v>
      </c>
      <c r="F116" s="11"/>
      <c r="G116" s="5">
        <f>G117+G118</f>
        <v>0</v>
      </c>
      <c r="H116" s="8">
        <f t="shared" si="2"/>
        <v>0</v>
      </c>
      <c r="I116" s="5">
        <f>I117+I118</f>
        <v>0</v>
      </c>
    </row>
    <row r="117" spans="1:10" x14ac:dyDescent="0.2">
      <c r="A117" s="43" t="s">
        <v>106</v>
      </c>
      <c r="B117" s="62">
        <v>807</v>
      </c>
      <c r="C117" s="62" t="s">
        <v>29</v>
      </c>
      <c r="D117" s="12" t="s">
        <v>57</v>
      </c>
      <c r="E117" s="12">
        <v>244</v>
      </c>
      <c r="F117" s="12">
        <v>225</v>
      </c>
      <c r="G117" s="6"/>
      <c r="H117" s="8">
        <f t="shared" si="2"/>
        <v>0</v>
      </c>
      <c r="I117" s="6"/>
    </row>
    <row r="118" spans="1:10" x14ac:dyDescent="0.2">
      <c r="A118" s="43" t="s">
        <v>106</v>
      </c>
      <c r="B118" s="62">
        <v>807</v>
      </c>
      <c r="C118" s="62" t="s">
        <v>29</v>
      </c>
      <c r="D118" s="12" t="s">
        <v>89</v>
      </c>
      <c r="E118" s="12">
        <v>244</v>
      </c>
      <c r="F118" s="12">
        <v>225</v>
      </c>
      <c r="G118" s="6"/>
      <c r="H118" s="8">
        <f t="shared" si="2"/>
        <v>0</v>
      </c>
      <c r="I118" s="6"/>
    </row>
    <row r="119" spans="1:10" ht="13.5" x14ac:dyDescent="0.2">
      <c r="A119" s="42" t="s">
        <v>31</v>
      </c>
      <c r="B119" s="61">
        <v>807</v>
      </c>
      <c r="C119" s="61" t="s">
        <v>29</v>
      </c>
      <c r="D119" s="11" t="s">
        <v>85</v>
      </c>
      <c r="E119" s="11"/>
      <c r="F119" s="11"/>
      <c r="G119" s="7">
        <f>G120+G121</f>
        <v>113679.14</v>
      </c>
      <c r="H119" s="8">
        <f t="shared" si="2"/>
        <v>0</v>
      </c>
      <c r="I119" s="7">
        <f>I120+I121</f>
        <v>113679.14</v>
      </c>
    </row>
    <row r="120" spans="1:10" x14ac:dyDescent="0.2">
      <c r="A120" s="43" t="s">
        <v>106</v>
      </c>
      <c r="B120" s="62">
        <v>807</v>
      </c>
      <c r="C120" s="62" t="s">
        <v>29</v>
      </c>
      <c r="D120" s="12" t="s">
        <v>85</v>
      </c>
      <c r="E120" s="12">
        <v>244</v>
      </c>
      <c r="F120" s="12">
        <v>225</v>
      </c>
      <c r="G120" s="6">
        <v>113679.14</v>
      </c>
      <c r="H120" s="8">
        <f t="shared" si="2"/>
        <v>0</v>
      </c>
      <c r="I120" s="6">
        <v>113679.14</v>
      </c>
    </row>
    <row r="121" spans="1:10" x14ac:dyDescent="0.2">
      <c r="A121" s="43" t="s">
        <v>100</v>
      </c>
      <c r="B121" s="62">
        <v>807</v>
      </c>
      <c r="C121" s="62" t="s">
        <v>29</v>
      </c>
      <c r="D121" s="12" t="s">
        <v>85</v>
      </c>
      <c r="E121" s="12">
        <v>244</v>
      </c>
      <c r="F121" s="12">
        <v>226</v>
      </c>
      <c r="G121" s="6"/>
      <c r="H121" s="8">
        <f t="shared" si="2"/>
        <v>0</v>
      </c>
      <c r="I121" s="6"/>
    </row>
    <row r="122" spans="1:10" ht="27" x14ac:dyDescent="0.2">
      <c r="A122" s="42" t="s">
        <v>30</v>
      </c>
      <c r="B122" s="61">
        <v>807</v>
      </c>
      <c r="C122" s="61" t="s">
        <v>29</v>
      </c>
      <c r="D122" s="11" t="s">
        <v>61</v>
      </c>
      <c r="E122" s="11" t="s">
        <v>0</v>
      </c>
      <c r="F122" s="11"/>
      <c r="G122" s="5">
        <f>G123</f>
        <v>100000</v>
      </c>
      <c r="H122" s="8">
        <f t="shared" si="2"/>
        <v>0</v>
      </c>
      <c r="I122" s="5">
        <f>I123</f>
        <v>100000</v>
      </c>
    </row>
    <row r="123" spans="1:10" x14ac:dyDescent="0.2">
      <c r="A123" s="43" t="s">
        <v>100</v>
      </c>
      <c r="B123" s="62">
        <v>807</v>
      </c>
      <c r="C123" s="62" t="s">
        <v>29</v>
      </c>
      <c r="D123" s="12" t="s">
        <v>61</v>
      </c>
      <c r="E123" s="12">
        <v>244</v>
      </c>
      <c r="F123" s="12">
        <v>226</v>
      </c>
      <c r="G123" s="6">
        <v>100000</v>
      </c>
      <c r="H123" s="8">
        <f t="shared" si="2"/>
        <v>0</v>
      </c>
      <c r="I123" s="6">
        <v>100000</v>
      </c>
    </row>
    <row r="124" spans="1:10" ht="13.5" x14ac:dyDescent="0.2">
      <c r="A124" s="48" t="s">
        <v>31</v>
      </c>
      <c r="B124" s="64">
        <v>807</v>
      </c>
      <c r="C124" s="64" t="s">
        <v>29</v>
      </c>
      <c r="D124" s="11" t="s">
        <v>62</v>
      </c>
      <c r="E124" s="18" t="s">
        <v>0</v>
      </c>
      <c r="F124" s="18"/>
      <c r="G124" s="19">
        <f>G125</f>
        <v>0</v>
      </c>
      <c r="H124" s="8">
        <f t="shared" si="2"/>
        <v>0</v>
      </c>
      <c r="I124" s="19">
        <f>I125</f>
        <v>0</v>
      </c>
    </row>
    <row r="125" spans="1:10" x14ac:dyDescent="0.2">
      <c r="A125" s="16" t="s">
        <v>106</v>
      </c>
      <c r="B125" s="65">
        <v>807</v>
      </c>
      <c r="C125" s="65" t="s">
        <v>29</v>
      </c>
      <c r="D125" s="20" t="s">
        <v>62</v>
      </c>
      <c r="E125" s="20">
        <v>244</v>
      </c>
      <c r="F125" s="20">
        <v>225</v>
      </c>
      <c r="G125" s="21">
        <v>0</v>
      </c>
      <c r="H125" s="8">
        <f t="shared" si="2"/>
        <v>0</v>
      </c>
      <c r="I125" s="21">
        <v>0</v>
      </c>
    </row>
    <row r="126" spans="1:10" ht="13.5" x14ac:dyDescent="0.2">
      <c r="A126" s="49" t="s">
        <v>31</v>
      </c>
      <c r="B126" s="66">
        <v>807</v>
      </c>
      <c r="C126" s="66" t="s">
        <v>29</v>
      </c>
      <c r="D126" s="11" t="s">
        <v>138</v>
      </c>
      <c r="E126" s="20"/>
      <c r="F126" s="20"/>
      <c r="G126" s="29">
        <f>G127</f>
        <v>1000000</v>
      </c>
      <c r="H126" s="8">
        <f t="shared" si="2"/>
        <v>0</v>
      </c>
      <c r="I126" s="29">
        <f>I127</f>
        <v>1000000</v>
      </c>
    </row>
    <row r="127" spans="1:10" x14ac:dyDescent="0.2">
      <c r="A127" s="16" t="s">
        <v>139</v>
      </c>
      <c r="B127" s="58">
        <v>807</v>
      </c>
      <c r="C127" s="58" t="s">
        <v>29</v>
      </c>
      <c r="D127" s="23" t="s">
        <v>138</v>
      </c>
      <c r="E127" s="23">
        <v>244</v>
      </c>
      <c r="F127" s="30">
        <v>226</v>
      </c>
      <c r="G127" s="31">
        <v>1000000</v>
      </c>
      <c r="H127" s="8">
        <f t="shared" si="2"/>
        <v>0</v>
      </c>
      <c r="I127" s="24">
        <v>1000000</v>
      </c>
    </row>
    <row r="128" spans="1:10" s="14" customFormat="1" ht="40.5" x14ac:dyDescent="0.2">
      <c r="A128" s="42" t="s">
        <v>53</v>
      </c>
      <c r="B128" s="59">
        <v>807</v>
      </c>
      <c r="C128" s="59" t="s">
        <v>29</v>
      </c>
      <c r="D128" s="32" t="s">
        <v>153</v>
      </c>
      <c r="E128" s="39">
        <v>200</v>
      </c>
      <c r="F128" s="22"/>
      <c r="G128" s="29">
        <f>G129</f>
        <v>79300</v>
      </c>
      <c r="H128" s="8">
        <f t="shared" si="2"/>
        <v>340000</v>
      </c>
      <c r="I128" s="70">
        <f>I129</f>
        <v>419300</v>
      </c>
      <c r="J128" s="14">
        <f>250000+90000</f>
        <v>340000</v>
      </c>
    </row>
    <row r="129" spans="1:10" x14ac:dyDescent="0.2">
      <c r="A129" s="50" t="s">
        <v>100</v>
      </c>
      <c r="B129" s="58">
        <v>807</v>
      </c>
      <c r="C129" s="58" t="s">
        <v>29</v>
      </c>
      <c r="D129" s="23" t="s">
        <v>161</v>
      </c>
      <c r="E129" s="23">
        <v>244</v>
      </c>
      <c r="F129" s="23">
        <v>226</v>
      </c>
      <c r="G129" s="24">
        <v>79300</v>
      </c>
      <c r="H129" s="8">
        <f t="shared" si="2"/>
        <v>340000</v>
      </c>
      <c r="I129" s="24">
        <v>419300</v>
      </c>
    </row>
    <row r="130" spans="1:10" x14ac:dyDescent="0.2">
      <c r="A130" s="51" t="s">
        <v>63</v>
      </c>
      <c r="B130" s="60">
        <v>807</v>
      </c>
      <c r="C130" s="60" t="s">
        <v>154</v>
      </c>
      <c r="D130" s="10" t="s">
        <v>0</v>
      </c>
      <c r="E130" s="10" t="s">
        <v>0</v>
      </c>
      <c r="F130" s="10"/>
      <c r="G130" s="4">
        <f>G131</f>
        <v>313098</v>
      </c>
      <c r="H130" s="8">
        <f t="shared" si="2"/>
        <v>-105867.6</v>
      </c>
      <c r="I130" s="4">
        <f>I131</f>
        <v>207230.4</v>
      </c>
    </row>
    <row r="131" spans="1:10" x14ac:dyDescent="0.2">
      <c r="A131" s="41" t="s">
        <v>32</v>
      </c>
      <c r="B131" s="60">
        <v>807</v>
      </c>
      <c r="C131" s="60" t="s">
        <v>33</v>
      </c>
      <c r="D131" s="10" t="s">
        <v>0</v>
      </c>
      <c r="E131" s="10" t="s">
        <v>0</v>
      </c>
      <c r="F131" s="10"/>
      <c r="G131" s="4">
        <f>G132</f>
        <v>313098</v>
      </c>
      <c r="H131" s="8">
        <f t="shared" si="2"/>
        <v>-105867.6</v>
      </c>
      <c r="I131" s="4">
        <f>I132</f>
        <v>207230.4</v>
      </c>
    </row>
    <row r="132" spans="1:10" ht="27" x14ac:dyDescent="0.2">
      <c r="A132" s="42" t="s">
        <v>34</v>
      </c>
      <c r="B132" s="61">
        <v>807</v>
      </c>
      <c r="C132" s="61" t="s">
        <v>33</v>
      </c>
      <c r="D132" s="11" t="s">
        <v>64</v>
      </c>
      <c r="E132" s="11" t="s">
        <v>0</v>
      </c>
      <c r="F132" s="11"/>
      <c r="G132" s="5">
        <f>G133+G134+G135</f>
        <v>313098</v>
      </c>
      <c r="H132" s="8">
        <f t="shared" si="2"/>
        <v>-105867.6</v>
      </c>
      <c r="I132" s="5">
        <f>I133+I134+I135</f>
        <v>207230.4</v>
      </c>
    </row>
    <row r="133" spans="1:10" s="33" customFormat="1" x14ac:dyDescent="0.2">
      <c r="A133" s="52" t="s">
        <v>155</v>
      </c>
      <c r="B133" s="63">
        <v>807</v>
      </c>
      <c r="C133" s="63" t="s">
        <v>33</v>
      </c>
      <c r="D133" s="12" t="s">
        <v>64</v>
      </c>
      <c r="E133" s="15">
        <v>244</v>
      </c>
      <c r="F133" s="15">
        <v>226</v>
      </c>
      <c r="G133" s="8">
        <v>163098</v>
      </c>
      <c r="H133" s="8">
        <f t="shared" si="2"/>
        <v>44132.399999999994</v>
      </c>
      <c r="I133" s="8">
        <v>207230.4</v>
      </c>
      <c r="J133" s="33">
        <v>44132.4</v>
      </c>
    </row>
    <row r="134" spans="1:10" x14ac:dyDescent="0.2">
      <c r="A134" s="43" t="s">
        <v>109</v>
      </c>
      <c r="B134" s="62">
        <v>807</v>
      </c>
      <c r="C134" s="62" t="s">
        <v>33</v>
      </c>
      <c r="D134" s="12" t="s">
        <v>64</v>
      </c>
      <c r="E134" s="12">
        <v>244</v>
      </c>
      <c r="F134" s="12">
        <v>346</v>
      </c>
      <c r="G134" s="6">
        <v>50000</v>
      </c>
      <c r="H134" s="8">
        <f t="shared" si="2"/>
        <v>-50000</v>
      </c>
      <c r="I134" s="6">
        <v>0</v>
      </c>
      <c r="J134" s="1">
        <v>-50000</v>
      </c>
    </row>
    <row r="135" spans="1:10" ht="25.5" x14ac:dyDescent="0.2">
      <c r="A135" s="43" t="s">
        <v>117</v>
      </c>
      <c r="B135" s="62">
        <v>807</v>
      </c>
      <c r="C135" s="62" t="s">
        <v>33</v>
      </c>
      <c r="D135" s="12" t="s">
        <v>64</v>
      </c>
      <c r="E135" s="12">
        <v>244</v>
      </c>
      <c r="F135" s="12">
        <v>349</v>
      </c>
      <c r="G135" s="6">
        <v>100000</v>
      </c>
      <c r="H135" s="8">
        <f t="shared" si="2"/>
        <v>-100000</v>
      </c>
      <c r="I135" s="6">
        <v>0</v>
      </c>
      <c r="J135" s="1">
        <f>-55867.6-44132.4</f>
        <v>-100000</v>
      </c>
    </row>
    <row r="136" spans="1:10" x14ac:dyDescent="0.2">
      <c r="A136" s="41" t="s">
        <v>65</v>
      </c>
      <c r="B136" s="60">
        <v>807</v>
      </c>
      <c r="C136" s="60" t="s">
        <v>156</v>
      </c>
      <c r="D136" s="10" t="s">
        <v>0</v>
      </c>
      <c r="E136" s="10" t="s">
        <v>0</v>
      </c>
      <c r="F136" s="10"/>
      <c r="G136" s="4">
        <f>G138</f>
        <v>150000</v>
      </c>
      <c r="H136" s="8">
        <f t="shared" ref="H136:H168" si="3">I136-G136</f>
        <v>-55000</v>
      </c>
      <c r="I136" s="4">
        <f>I138</f>
        <v>95000</v>
      </c>
    </row>
    <row r="137" spans="1:10" x14ac:dyDescent="0.2">
      <c r="A137" s="41" t="s">
        <v>35</v>
      </c>
      <c r="B137" s="60">
        <v>807</v>
      </c>
      <c r="C137" s="60" t="s">
        <v>36</v>
      </c>
      <c r="D137" s="10" t="s">
        <v>0</v>
      </c>
      <c r="E137" s="10" t="s">
        <v>0</v>
      </c>
      <c r="F137" s="10"/>
      <c r="G137" s="4">
        <f>G138</f>
        <v>150000</v>
      </c>
      <c r="H137" s="8">
        <f t="shared" si="3"/>
        <v>-55000</v>
      </c>
      <c r="I137" s="4">
        <f>I138</f>
        <v>95000</v>
      </c>
    </row>
    <row r="138" spans="1:10" ht="27" x14ac:dyDescent="0.2">
      <c r="A138" s="42" t="s">
        <v>37</v>
      </c>
      <c r="B138" s="61">
        <v>807</v>
      </c>
      <c r="C138" s="61" t="s">
        <v>36</v>
      </c>
      <c r="D138" s="11" t="s">
        <v>66</v>
      </c>
      <c r="E138" s="11" t="s">
        <v>0</v>
      </c>
      <c r="F138" s="11"/>
      <c r="G138" s="5">
        <f>G139+G140+G143+G144+G141+G142</f>
        <v>150000</v>
      </c>
      <c r="H138" s="8">
        <f t="shared" si="3"/>
        <v>-55000</v>
      </c>
      <c r="I138" s="5">
        <f>I139+I140+I143+I144+I141+I142</f>
        <v>95000</v>
      </c>
    </row>
    <row r="139" spans="1:10" x14ac:dyDescent="0.2">
      <c r="A139" s="43" t="s">
        <v>110</v>
      </c>
      <c r="B139" s="62">
        <v>807</v>
      </c>
      <c r="C139" s="62" t="s">
        <v>36</v>
      </c>
      <c r="D139" s="12" t="s">
        <v>66</v>
      </c>
      <c r="E139" s="15">
        <v>244</v>
      </c>
      <c r="F139" s="15">
        <v>222</v>
      </c>
      <c r="G139" s="8">
        <v>0</v>
      </c>
      <c r="H139" s="8">
        <f t="shared" si="3"/>
        <v>0</v>
      </c>
      <c r="I139" s="8">
        <v>0</v>
      </c>
    </row>
    <row r="140" spans="1:10" x14ac:dyDescent="0.2">
      <c r="A140" s="43" t="s">
        <v>100</v>
      </c>
      <c r="B140" s="62">
        <v>807</v>
      </c>
      <c r="C140" s="62" t="s">
        <v>36</v>
      </c>
      <c r="D140" s="12" t="s">
        <v>66</v>
      </c>
      <c r="E140" s="15">
        <v>244</v>
      </c>
      <c r="F140" s="15">
        <v>226</v>
      </c>
      <c r="G140" s="8">
        <v>55000</v>
      </c>
      <c r="H140" s="8">
        <f t="shared" si="3"/>
        <v>-55000</v>
      </c>
      <c r="I140" s="8">
        <v>0</v>
      </c>
      <c r="J140" s="1">
        <v>-55000</v>
      </c>
    </row>
    <row r="141" spans="1:10" x14ac:dyDescent="0.2">
      <c r="A141" s="43" t="s">
        <v>122</v>
      </c>
      <c r="B141" s="62">
        <v>807</v>
      </c>
      <c r="C141" s="62" t="s">
        <v>36</v>
      </c>
      <c r="D141" s="12" t="s">
        <v>66</v>
      </c>
      <c r="E141" s="15">
        <v>244</v>
      </c>
      <c r="F141" s="15">
        <v>342</v>
      </c>
      <c r="G141" s="8">
        <v>0</v>
      </c>
      <c r="H141" s="8">
        <f t="shared" si="3"/>
        <v>0</v>
      </c>
      <c r="I141" s="8">
        <v>0</v>
      </c>
    </row>
    <row r="142" spans="1:10" ht="25.5" x14ac:dyDescent="0.2">
      <c r="A142" s="43" t="s">
        <v>121</v>
      </c>
      <c r="B142" s="62">
        <v>807</v>
      </c>
      <c r="C142" s="62" t="s">
        <v>36</v>
      </c>
      <c r="D142" s="12" t="s">
        <v>66</v>
      </c>
      <c r="E142" s="15">
        <v>244</v>
      </c>
      <c r="F142" s="15">
        <v>344</v>
      </c>
      <c r="G142" s="8">
        <v>0</v>
      </c>
      <c r="H142" s="8">
        <f t="shared" si="3"/>
        <v>0</v>
      </c>
      <c r="I142" s="8"/>
    </row>
    <row r="143" spans="1:10" x14ac:dyDescent="0.2">
      <c r="A143" s="43" t="s">
        <v>109</v>
      </c>
      <c r="B143" s="62">
        <v>807</v>
      </c>
      <c r="C143" s="62" t="s">
        <v>36</v>
      </c>
      <c r="D143" s="12" t="s">
        <v>66</v>
      </c>
      <c r="E143" s="15">
        <v>244</v>
      </c>
      <c r="F143" s="15">
        <v>346</v>
      </c>
      <c r="G143" s="8">
        <v>0</v>
      </c>
      <c r="H143" s="8">
        <f t="shared" si="3"/>
        <v>0</v>
      </c>
      <c r="I143" s="8">
        <v>0</v>
      </c>
    </row>
    <row r="144" spans="1:10" ht="25.5" x14ac:dyDescent="0.2">
      <c r="A144" s="43" t="s">
        <v>117</v>
      </c>
      <c r="B144" s="62">
        <v>807</v>
      </c>
      <c r="C144" s="62" t="s">
        <v>36</v>
      </c>
      <c r="D144" s="12" t="s">
        <v>66</v>
      </c>
      <c r="E144" s="12">
        <v>244</v>
      </c>
      <c r="F144" s="12">
        <v>349</v>
      </c>
      <c r="G144" s="6">
        <v>95000</v>
      </c>
      <c r="H144" s="8">
        <f t="shared" si="3"/>
        <v>0</v>
      </c>
      <c r="I144" s="6">
        <v>95000</v>
      </c>
    </row>
    <row r="145" spans="1:10" x14ac:dyDescent="0.2">
      <c r="A145" s="41" t="s">
        <v>67</v>
      </c>
      <c r="B145" s="60">
        <v>807</v>
      </c>
      <c r="C145" s="60">
        <v>1000</v>
      </c>
      <c r="D145" s="10" t="s">
        <v>0</v>
      </c>
      <c r="E145" s="10" t="s">
        <v>0</v>
      </c>
      <c r="F145" s="10"/>
      <c r="G145" s="4">
        <f>G146+G152+G155</f>
        <v>543286.33000000007</v>
      </c>
      <c r="H145" s="8">
        <f t="shared" si="3"/>
        <v>-74286.330000000075</v>
      </c>
      <c r="I145" s="4">
        <f>I146+I152+I155</f>
        <v>469000</v>
      </c>
    </row>
    <row r="146" spans="1:10" x14ac:dyDescent="0.2">
      <c r="A146" s="41" t="s">
        <v>38</v>
      </c>
      <c r="B146" s="60">
        <v>807</v>
      </c>
      <c r="C146" s="60" t="s">
        <v>39</v>
      </c>
      <c r="D146" s="10" t="s">
        <v>0</v>
      </c>
      <c r="E146" s="10" t="s">
        <v>0</v>
      </c>
      <c r="F146" s="10"/>
      <c r="G146" s="4">
        <f>G147</f>
        <v>269000</v>
      </c>
      <c r="H146" s="8">
        <f t="shared" si="3"/>
        <v>0</v>
      </c>
      <c r="I146" s="4">
        <f>I147</f>
        <v>269000</v>
      </c>
    </row>
    <row r="147" spans="1:10" x14ac:dyDescent="0.2">
      <c r="A147" s="41" t="s">
        <v>5</v>
      </c>
      <c r="B147" s="60">
        <v>807</v>
      </c>
      <c r="C147" s="60" t="s">
        <v>39</v>
      </c>
      <c r="D147" s="10" t="s">
        <v>6</v>
      </c>
      <c r="E147" s="10" t="s">
        <v>0</v>
      </c>
      <c r="F147" s="10"/>
      <c r="G147" s="4">
        <f>G148</f>
        <v>269000</v>
      </c>
      <c r="H147" s="8">
        <f t="shared" si="3"/>
        <v>0</v>
      </c>
      <c r="I147" s="4">
        <f>I148</f>
        <v>269000</v>
      </c>
    </row>
    <row r="148" spans="1:10" ht="54" x14ac:dyDescent="0.2">
      <c r="A148" s="14" t="s">
        <v>68</v>
      </c>
      <c r="B148" s="61">
        <v>807</v>
      </c>
      <c r="C148" s="61" t="s">
        <v>39</v>
      </c>
      <c r="D148" s="11" t="s">
        <v>69</v>
      </c>
      <c r="E148" s="11" t="s">
        <v>0</v>
      </c>
      <c r="F148" s="11"/>
      <c r="G148" s="5">
        <f>G149+G150</f>
        <v>269000</v>
      </c>
      <c r="H148" s="8">
        <f t="shared" si="3"/>
        <v>0</v>
      </c>
      <c r="I148" s="5">
        <f>I149+I150</f>
        <v>269000</v>
      </c>
    </row>
    <row r="149" spans="1:10" x14ac:dyDescent="0.2">
      <c r="A149" s="43" t="s">
        <v>120</v>
      </c>
      <c r="B149" s="62">
        <v>807</v>
      </c>
      <c r="C149" s="62" t="s">
        <v>39</v>
      </c>
      <c r="D149" s="12" t="s">
        <v>69</v>
      </c>
      <c r="E149" s="12">
        <v>312</v>
      </c>
      <c r="F149" s="12">
        <v>263</v>
      </c>
      <c r="G149" s="6">
        <v>269000</v>
      </c>
      <c r="H149" s="8">
        <f t="shared" si="3"/>
        <v>-269000</v>
      </c>
      <c r="I149" s="6">
        <v>0</v>
      </c>
    </row>
    <row r="150" spans="1:10" x14ac:dyDescent="0.2">
      <c r="A150" s="43" t="s">
        <v>120</v>
      </c>
      <c r="B150" s="62">
        <v>807</v>
      </c>
      <c r="C150" s="62" t="s">
        <v>39</v>
      </c>
      <c r="D150" s="12" t="s">
        <v>69</v>
      </c>
      <c r="E150" s="12">
        <v>312</v>
      </c>
      <c r="F150" s="12">
        <v>264</v>
      </c>
      <c r="G150" s="6">
        <v>0</v>
      </c>
      <c r="H150" s="8">
        <f t="shared" si="3"/>
        <v>269000</v>
      </c>
      <c r="I150" s="6">
        <v>269000</v>
      </c>
    </row>
    <row r="151" spans="1:10" x14ac:dyDescent="0.2">
      <c r="A151" s="41" t="s">
        <v>41</v>
      </c>
      <c r="B151" s="60">
        <v>807</v>
      </c>
      <c r="C151" s="60" t="s">
        <v>42</v>
      </c>
      <c r="D151" s="10" t="s">
        <v>0</v>
      </c>
      <c r="E151" s="10" t="s">
        <v>0</v>
      </c>
      <c r="F151" s="10"/>
      <c r="G151" s="4">
        <f>G152</f>
        <v>224286.33000000002</v>
      </c>
      <c r="H151" s="8">
        <f t="shared" si="3"/>
        <v>-24286.330000000016</v>
      </c>
      <c r="I151" s="4">
        <f>I152</f>
        <v>200000</v>
      </c>
    </row>
    <row r="152" spans="1:10" ht="40.5" x14ac:dyDescent="0.2">
      <c r="A152" s="42" t="s">
        <v>43</v>
      </c>
      <c r="B152" s="61">
        <v>807</v>
      </c>
      <c r="C152" s="61" t="s">
        <v>42</v>
      </c>
      <c r="D152" s="11" t="s">
        <v>70</v>
      </c>
      <c r="E152" s="11" t="s">
        <v>0</v>
      </c>
      <c r="F152" s="11"/>
      <c r="G152" s="5">
        <f>G153+G154</f>
        <v>224286.33000000002</v>
      </c>
      <c r="H152" s="8">
        <f t="shared" si="3"/>
        <v>-24286.330000000016</v>
      </c>
      <c r="I152" s="5">
        <f>I153+I154</f>
        <v>200000</v>
      </c>
    </row>
    <row r="153" spans="1:10" ht="25.5" x14ac:dyDescent="0.2">
      <c r="A153" s="43" t="s">
        <v>53</v>
      </c>
      <c r="B153" s="62">
        <v>807</v>
      </c>
      <c r="C153" s="62" t="s">
        <v>42</v>
      </c>
      <c r="D153" s="12" t="s">
        <v>71</v>
      </c>
      <c r="E153" s="12">
        <v>244</v>
      </c>
      <c r="F153" s="12">
        <v>349</v>
      </c>
      <c r="G153" s="6">
        <v>24286.33</v>
      </c>
      <c r="H153" s="8">
        <f t="shared" si="3"/>
        <v>-24286.33</v>
      </c>
      <c r="I153" s="6">
        <v>0</v>
      </c>
      <c r="J153" s="1">
        <v>-24286.33</v>
      </c>
    </row>
    <row r="154" spans="1:10" ht="25.5" x14ac:dyDescent="0.2">
      <c r="A154" s="43" t="s">
        <v>40</v>
      </c>
      <c r="B154" s="62">
        <v>807</v>
      </c>
      <c r="C154" s="62" t="s">
        <v>42</v>
      </c>
      <c r="D154" s="12" t="s">
        <v>71</v>
      </c>
      <c r="E154" s="15">
        <v>313</v>
      </c>
      <c r="F154" s="15">
        <v>262</v>
      </c>
      <c r="G154" s="8">
        <v>200000</v>
      </c>
      <c r="H154" s="8">
        <f t="shared" si="3"/>
        <v>0</v>
      </c>
      <c r="I154" s="8">
        <v>200000</v>
      </c>
    </row>
    <row r="155" spans="1:10" ht="13.5" x14ac:dyDescent="0.2">
      <c r="A155" s="14" t="s">
        <v>72</v>
      </c>
      <c r="B155" s="61">
        <v>807</v>
      </c>
      <c r="C155" s="61" t="s">
        <v>42</v>
      </c>
      <c r="D155" s="11" t="s">
        <v>73</v>
      </c>
      <c r="E155" s="11" t="s">
        <v>0</v>
      </c>
      <c r="F155" s="11"/>
      <c r="G155" s="5">
        <f>G156</f>
        <v>50000</v>
      </c>
      <c r="H155" s="8">
        <f t="shared" si="3"/>
        <v>-50000</v>
      </c>
      <c r="I155" s="5">
        <f>I156</f>
        <v>0</v>
      </c>
    </row>
    <row r="156" spans="1:10" x14ac:dyDescent="0.2">
      <c r="A156" s="43" t="s">
        <v>109</v>
      </c>
      <c r="B156" s="62">
        <v>807</v>
      </c>
      <c r="C156" s="62" t="s">
        <v>42</v>
      </c>
      <c r="D156" s="12" t="s">
        <v>73</v>
      </c>
      <c r="E156" s="12">
        <v>244</v>
      </c>
      <c r="F156" s="12">
        <v>346</v>
      </c>
      <c r="G156" s="6">
        <v>50000</v>
      </c>
      <c r="H156" s="8">
        <f t="shared" si="3"/>
        <v>-50000</v>
      </c>
      <c r="I156" s="6">
        <v>0</v>
      </c>
      <c r="J156" s="1">
        <f>-50000</f>
        <v>-50000</v>
      </c>
    </row>
    <row r="157" spans="1:10" x14ac:dyDescent="0.2">
      <c r="A157" s="41" t="s">
        <v>74</v>
      </c>
      <c r="B157" s="60">
        <v>807</v>
      </c>
      <c r="C157" s="60">
        <v>1100</v>
      </c>
      <c r="D157" s="10" t="s">
        <v>0</v>
      </c>
      <c r="E157" s="10" t="s">
        <v>0</v>
      </c>
      <c r="F157" s="10"/>
      <c r="G157" s="4">
        <f>G158+G162</f>
        <v>9495204.8599999994</v>
      </c>
      <c r="H157" s="8">
        <f t="shared" si="3"/>
        <v>0</v>
      </c>
      <c r="I157" s="4">
        <f>I158+I162</f>
        <v>9495204.8599999994</v>
      </c>
    </row>
    <row r="158" spans="1:10" ht="25.5" x14ac:dyDescent="0.2">
      <c r="A158" s="41" t="s">
        <v>44</v>
      </c>
      <c r="B158" s="60">
        <v>807</v>
      </c>
      <c r="C158" s="60" t="s">
        <v>45</v>
      </c>
      <c r="D158" s="10" t="s">
        <v>0</v>
      </c>
      <c r="E158" s="10" t="s">
        <v>0</v>
      </c>
      <c r="F158" s="10"/>
      <c r="G158" s="4">
        <f>G159</f>
        <v>8495204.8599999994</v>
      </c>
      <c r="H158" s="8">
        <f t="shared" si="3"/>
        <v>0</v>
      </c>
      <c r="I158" s="4">
        <f>I159</f>
        <v>8495204.8599999994</v>
      </c>
    </row>
    <row r="159" spans="1:10" ht="27" x14ac:dyDescent="0.2">
      <c r="A159" s="42" t="s">
        <v>46</v>
      </c>
      <c r="B159" s="61">
        <v>807</v>
      </c>
      <c r="C159" s="61" t="s">
        <v>45</v>
      </c>
      <c r="D159" s="11" t="s">
        <v>75</v>
      </c>
      <c r="E159" s="11" t="s">
        <v>0</v>
      </c>
      <c r="F159" s="11"/>
      <c r="G159" s="5">
        <f>G160+G161</f>
        <v>8495204.8599999994</v>
      </c>
      <c r="H159" s="8">
        <f t="shared" si="3"/>
        <v>0</v>
      </c>
      <c r="I159" s="5">
        <f>I160+I161</f>
        <v>8495204.8599999994</v>
      </c>
    </row>
    <row r="160" spans="1:10" ht="38.25" x14ac:dyDescent="0.2">
      <c r="A160" s="43" t="s">
        <v>118</v>
      </c>
      <c r="B160" s="62">
        <v>807</v>
      </c>
      <c r="C160" s="62" t="s">
        <v>45</v>
      </c>
      <c r="D160" s="12" t="s">
        <v>75</v>
      </c>
      <c r="E160" s="12">
        <v>611</v>
      </c>
      <c r="F160" s="12">
        <v>241</v>
      </c>
      <c r="G160" s="6">
        <v>8145204.8600000003</v>
      </c>
      <c r="H160" s="8">
        <f t="shared" si="3"/>
        <v>0</v>
      </c>
      <c r="I160" s="6">
        <v>8145204.8600000003</v>
      </c>
    </row>
    <row r="161" spans="1:10" ht="25.5" x14ac:dyDescent="0.2">
      <c r="A161" s="43" t="s">
        <v>119</v>
      </c>
      <c r="B161" s="62">
        <v>807</v>
      </c>
      <c r="C161" s="62" t="s">
        <v>45</v>
      </c>
      <c r="D161" s="12" t="s">
        <v>75</v>
      </c>
      <c r="E161" s="12">
        <v>612</v>
      </c>
      <c r="F161" s="12">
        <v>241</v>
      </c>
      <c r="G161" s="6">
        <v>350000</v>
      </c>
      <c r="H161" s="8">
        <f t="shared" si="3"/>
        <v>0</v>
      </c>
      <c r="I161" s="6">
        <v>350000</v>
      </c>
    </row>
    <row r="162" spans="1:10" s="34" customFormat="1" ht="40.5" x14ac:dyDescent="0.2">
      <c r="A162" s="42" t="s">
        <v>53</v>
      </c>
      <c r="B162" s="60">
        <v>807</v>
      </c>
      <c r="C162" s="60" t="s">
        <v>45</v>
      </c>
      <c r="D162" s="10" t="s">
        <v>75</v>
      </c>
      <c r="E162" s="10">
        <v>200</v>
      </c>
      <c r="F162" s="10"/>
      <c r="G162" s="17">
        <f>G163</f>
        <v>1000000</v>
      </c>
      <c r="H162" s="8">
        <f t="shared" si="3"/>
        <v>0</v>
      </c>
      <c r="I162" s="17">
        <f>I163</f>
        <v>1000000</v>
      </c>
    </row>
    <row r="163" spans="1:10" x14ac:dyDescent="0.2">
      <c r="A163" s="43" t="s">
        <v>100</v>
      </c>
      <c r="B163" s="62">
        <v>807</v>
      </c>
      <c r="C163" s="62" t="s">
        <v>45</v>
      </c>
      <c r="D163" s="12" t="s">
        <v>75</v>
      </c>
      <c r="E163" s="12">
        <v>244</v>
      </c>
      <c r="F163" s="12">
        <v>226</v>
      </c>
      <c r="G163" s="6">
        <v>1000000</v>
      </c>
      <c r="H163" s="8">
        <f t="shared" si="3"/>
        <v>0</v>
      </c>
      <c r="I163" s="6">
        <v>1000000</v>
      </c>
    </row>
    <row r="164" spans="1:10" ht="25.5" x14ac:dyDescent="0.2">
      <c r="A164" s="41" t="s">
        <v>76</v>
      </c>
      <c r="B164" s="60">
        <v>807</v>
      </c>
      <c r="C164" s="60">
        <v>1400</v>
      </c>
      <c r="D164" s="10" t="s">
        <v>0</v>
      </c>
      <c r="E164" s="10" t="s">
        <v>0</v>
      </c>
      <c r="F164" s="10"/>
      <c r="G164" s="4">
        <f>G165</f>
        <v>432087.33</v>
      </c>
      <c r="H164" s="8">
        <f t="shared" si="3"/>
        <v>0</v>
      </c>
      <c r="I164" s="4">
        <f>I165</f>
        <v>432087.33</v>
      </c>
    </row>
    <row r="165" spans="1:10" ht="25.5" x14ac:dyDescent="0.2">
      <c r="A165" s="41" t="s">
        <v>47</v>
      </c>
      <c r="B165" s="60">
        <v>807</v>
      </c>
      <c r="C165" s="60" t="s">
        <v>48</v>
      </c>
      <c r="D165" s="10" t="s">
        <v>0</v>
      </c>
      <c r="E165" s="10" t="s">
        <v>0</v>
      </c>
      <c r="F165" s="10"/>
      <c r="G165" s="4">
        <f>G166</f>
        <v>432087.33</v>
      </c>
      <c r="H165" s="8">
        <f t="shared" si="3"/>
        <v>0</v>
      </c>
      <c r="I165" s="4">
        <f>I166</f>
        <v>432087.33</v>
      </c>
    </row>
    <row r="166" spans="1:10" x14ac:dyDescent="0.2">
      <c r="A166" s="41" t="s">
        <v>5</v>
      </c>
      <c r="B166" s="60">
        <v>807</v>
      </c>
      <c r="C166" s="60" t="s">
        <v>48</v>
      </c>
      <c r="D166" s="10" t="s">
        <v>6</v>
      </c>
      <c r="E166" s="10" t="s">
        <v>0</v>
      </c>
      <c r="F166" s="10"/>
      <c r="G166" s="4">
        <f>G167</f>
        <v>432087.33</v>
      </c>
      <c r="H166" s="8">
        <f t="shared" si="3"/>
        <v>0</v>
      </c>
      <c r="I166" s="4">
        <f>I167</f>
        <v>432087.33</v>
      </c>
    </row>
    <row r="167" spans="1:10" ht="81" x14ac:dyDescent="0.2">
      <c r="A167" s="42" t="s">
        <v>50</v>
      </c>
      <c r="B167" s="61">
        <v>807</v>
      </c>
      <c r="C167" s="61" t="s">
        <v>48</v>
      </c>
      <c r="D167" s="11" t="s">
        <v>51</v>
      </c>
      <c r="E167" s="11" t="s">
        <v>0</v>
      </c>
      <c r="F167" s="11"/>
      <c r="G167" s="5">
        <f>G168</f>
        <v>432087.33</v>
      </c>
      <c r="H167" s="8">
        <f t="shared" si="3"/>
        <v>0</v>
      </c>
      <c r="I167" s="5">
        <f>I168</f>
        <v>432087.33</v>
      </c>
    </row>
    <row r="168" spans="1:10" x14ac:dyDescent="0.2">
      <c r="A168" s="43" t="s">
        <v>49</v>
      </c>
      <c r="B168" s="62">
        <v>807</v>
      </c>
      <c r="C168" s="62" t="s">
        <v>48</v>
      </c>
      <c r="D168" s="12" t="s">
        <v>51</v>
      </c>
      <c r="E168" s="12">
        <v>540</v>
      </c>
      <c r="F168" s="12">
        <v>251</v>
      </c>
      <c r="G168" s="6">
        <v>432087.33</v>
      </c>
      <c r="H168" s="8">
        <f t="shared" si="3"/>
        <v>0</v>
      </c>
      <c r="I168" s="6">
        <v>432087.33</v>
      </c>
    </row>
    <row r="169" spans="1:10" x14ac:dyDescent="0.2">
      <c r="G169" s="35"/>
      <c r="H169" s="35"/>
      <c r="I169" s="35"/>
      <c r="J169" s="35"/>
    </row>
    <row r="170" spans="1:10" x14ac:dyDescent="0.2">
      <c r="G170" s="35"/>
      <c r="H170" s="35"/>
      <c r="I170" s="35"/>
      <c r="J170" s="35"/>
    </row>
    <row r="171" spans="1:10" x14ac:dyDescent="0.2">
      <c r="G171" s="35"/>
      <c r="H171" s="35"/>
      <c r="I171" s="35"/>
      <c r="J171" s="35"/>
    </row>
    <row r="172" spans="1:10" x14ac:dyDescent="0.2">
      <c r="G172" s="35"/>
      <c r="H172" s="35"/>
      <c r="I172" s="35"/>
      <c r="J172" s="35"/>
    </row>
  </sheetData>
  <mergeCells count="3">
    <mergeCell ref="A2:I2"/>
    <mergeCell ref="A3:I3"/>
    <mergeCell ref="A4:G4"/>
  </mergeCells>
  <pageMargins left="0.78740157480314965" right="0.19685039370078741" top="0.39370078740157483" bottom="0.39370078740157483" header="0.31496062992125984" footer="0.31496062992125984"/>
  <pageSetup paperSize="9" scale="65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2021-08-24T03:21:42Z</cp:lastPrinted>
  <dcterms:created xsi:type="dcterms:W3CDTF">2006-09-16T00:00:00Z</dcterms:created>
  <dcterms:modified xsi:type="dcterms:W3CDTF">2021-08-24T03:22:28Z</dcterms:modified>
</cp:coreProperties>
</file>