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Print_Area" localSheetId="0">Table1!$A$1:$H$61</definedName>
  </definedNames>
  <calcPr calcId="145621"/>
</workbook>
</file>

<file path=xl/calcChain.xml><?xml version="1.0" encoding="utf-8"?>
<calcChain xmlns="http://schemas.openxmlformats.org/spreadsheetml/2006/main">
  <c r="G7" i="1" l="1"/>
  <c r="H7" i="1"/>
  <c r="F7" i="1"/>
  <c r="G56" i="1"/>
  <c r="H56" i="1"/>
  <c r="F56" i="1"/>
  <c r="H57" i="1"/>
  <c r="G36" i="1"/>
  <c r="H36" i="1" s="1"/>
  <c r="F33" i="1"/>
  <c r="H34" i="1"/>
  <c r="F17" i="1" l="1"/>
  <c r="H55" i="1"/>
  <c r="H54" i="1" s="1"/>
  <c r="G54" i="1"/>
  <c r="F54" i="1"/>
  <c r="G31" i="1"/>
  <c r="G26" i="1"/>
  <c r="G28" i="1"/>
  <c r="G25" i="1"/>
  <c r="G19" i="1"/>
  <c r="H16" i="1"/>
  <c r="H15" i="1" s="1"/>
  <c r="G15" i="1"/>
  <c r="F15" i="1"/>
  <c r="G14" i="1"/>
  <c r="G12" i="1" s="1"/>
  <c r="F12" i="1"/>
  <c r="G13" i="1"/>
  <c r="H13" i="1"/>
  <c r="G45" i="1"/>
  <c r="G39" i="1"/>
  <c r="F40" i="1"/>
  <c r="H17" i="1" l="1"/>
  <c r="G17" i="1"/>
  <c r="F9" i="1"/>
  <c r="G43" i="1"/>
  <c r="H18" i="1"/>
  <c r="H19" i="1"/>
  <c r="H20" i="1"/>
  <c r="H21" i="1"/>
  <c r="H22" i="1"/>
  <c r="H23" i="1"/>
  <c r="G24" i="1"/>
  <c r="H27" i="1"/>
  <c r="H29" i="1"/>
  <c r="G33" i="1"/>
  <c r="G30" i="1" s="1"/>
  <c r="H32" i="1"/>
  <c r="H35" i="1"/>
  <c r="H37" i="1"/>
  <c r="H38" i="1"/>
  <c r="H40" i="1"/>
  <c r="H39" i="1" s="1"/>
  <c r="H42" i="1"/>
  <c r="H47" i="1"/>
  <c r="H48" i="1"/>
  <c r="H45" i="1"/>
  <c r="H46" i="1"/>
  <c r="H44" i="1"/>
  <c r="H53" i="1"/>
  <c r="H50" i="1"/>
  <c r="G59" i="1"/>
  <c r="G58" i="1" s="1"/>
  <c r="H60" i="1"/>
  <c r="H61" i="1"/>
  <c r="H9" i="1"/>
  <c r="H10" i="1"/>
  <c r="H11" i="1"/>
  <c r="H14" i="1"/>
  <c r="H12" i="1" s="1"/>
  <c r="F43" i="1" l="1"/>
  <c r="H43" i="1" s="1"/>
  <c r="F59" i="1"/>
  <c r="H59" i="1" s="1"/>
  <c r="H33" i="1"/>
  <c r="G6" i="1" l="1"/>
  <c r="F26" i="1"/>
  <c r="F28" i="1"/>
  <c r="H28" i="1" s="1"/>
  <c r="H26" i="1" l="1"/>
  <c r="F25" i="1"/>
  <c r="F8" i="1"/>
  <c r="F39" i="1"/>
  <c r="F31" i="1"/>
  <c r="F52" i="1"/>
  <c r="F51" i="1" l="1"/>
  <c r="H51" i="1" s="1"/>
  <c r="H52" i="1"/>
  <c r="H31" i="1"/>
  <c r="H8" i="1"/>
  <c r="F24" i="1"/>
  <c r="H24" i="1" s="1"/>
  <c r="H25" i="1"/>
  <c r="F41" i="1"/>
  <c r="H41" i="1" s="1"/>
  <c r="F58" i="1"/>
  <c r="H58" i="1" s="1"/>
  <c r="F49" i="1"/>
  <c r="H49" i="1" s="1"/>
  <c r="H30" i="1" l="1"/>
  <c r="F30" i="1"/>
  <c r="F6" i="1"/>
  <c r="H6" i="1" l="1"/>
</calcChain>
</file>

<file path=xl/sharedStrings.xml><?xml version="1.0" encoding="utf-8"?>
<sst xmlns="http://schemas.openxmlformats.org/spreadsheetml/2006/main" count="284" uniqueCount="96">
  <si>
    <t/>
  </si>
  <si>
    <t>Распределение бюджетных ассигнований на реализацию непрограммных средств на 2017 год</t>
  </si>
  <si>
    <t>рубли</t>
  </si>
  <si>
    <t>Наименование</t>
  </si>
  <si>
    <t>РЗ</t>
  </si>
  <si>
    <t>ПР</t>
  </si>
  <si>
    <t>ЦСР</t>
  </si>
  <si>
    <t>ВР</t>
  </si>
  <si>
    <t>Сумма на 2017 год</t>
  </si>
  <si>
    <t>ВСЕГО</t>
  </si>
  <si>
    <t>Непрограммные расходы</t>
  </si>
  <si>
    <t>01</t>
  </si>
  <si>
    <t>02</t>
  </si>
  <si>
    <t>Руководство и управление в сфере установленных функций органов государственной власти субъектов Российской Федерации, органов местного самоуправления Республики Саха (Якутия)</t>
  </si>
  <si>
    <t>99 1 00 00000</t>
  </si>
  <si>
    <t>Глава муниципального образования</t>
  </si>
  <si>
    <t>99 1 00 11600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</si>
  <si>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</si>
  <si>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</si>
  <si>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</si>
  <si>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</si>
  <si>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содержание органов местного самоуправления</t>
  </si>
  <si>
    <t>03</t>
  </si>
  <si>
    <t>99 1 00 11410</t>
  </si>
  <si>
    <t>Прочая закупка товаров для гос.нужд</t>
  </si>
  <si>
    <t>244</t>
  </si>
  <si>
    <t>04</t>
  </si>
  <si>
    <t>Иные выплаты персоналу, за исключением ФОТ</t>
  </si>
  <si>
    <t>122</t>
  </si>
  <si>
    <t>Закупка товаров в сфере инф.-комм.технологий</t>
  </si>
  <si>
    <t>242</t>
  </si>
  <si>
    <t>Прочие непрограммные расходы</t>
  </si>
  <si>
    <t>13</t>
  </si>
  <si>
    <t>99 5 00 00000</t>
  </si>
  <si>
    <t>Резервный фонд местной администрации</t>
  </si>
  <si>
    <t>99 5 00 71100</t>
  </si>
  <si>
    <t>Расходы по управлению муниицпальным имуществом и земельными ресурсами</t>
  </si>
  <si>
    <t>99 5 00 91002</t>
  </si>
  <si>
    <t>Уплата налога на им-во орг-ций и зем.налога</t>
  </si>
  <si>
    <t>851</t>
  </si>
  <si>
    <t>Уплата прочих налогов, сборов и иных платежей</t>
  </si>
  <si>
    <t>852</t>
  </si>
  <si>
    <t>Субсидии на возмещение затрат или недополученных доходов организациям жилищно-коммунального хозяйства</t>
  </si>
  <si>
    <t>99 5 00 91010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</si>
  <si>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</si>
  <si>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Выполнение других обязательств муниципальных образований</t>
  </si>
  <si>
    <t>99 5 00 91018</t>
  </si>
  <si>
    <t>Субвенция на осуществление первичного воинского учета на территориях, где отсутствуют военные комиссариаты (в части ГО, МП, ГП)</t>
  </si>
  <si>
    <t>99 5 00 51180</t>
  </si>
  <si>
    <t>Выполнение отдельных государственных полномочий по государственной регистрации актов гражданского состояния</t>
  </si>
  <si>
    <t>99 5 00 59300</t>
  </si>
  <si>
    <t>Межбюджетные трансферты</t>
  </si>
  <si>
    <t>14</t>
  </si>
  <si>
    <t>99 6 00 00000</t>
  </si>
  <si>
    <t>Осуществление расходных обязательств ОМСУ в части полномочий по решению вопросов местного значения, переданных  в соответствии с заключенным между органом местного самоуправления муниципального района и поселения соглашением</t>
  </si>
  <si>
    <t>99 6 00 88510</t>
  </si>
  <si>
    <t>Иные межбюджетные трансферты</t>
  </si>
  <si>
    <t>540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</si>
  <si>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</si>
  <si>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05</t>
  </si>
  <si>
    <t>99 5 00 0000 0</t>
  </si>
  <si>
    <t>Прочая закупка товаров, работ и услуг для обеспечения государственных (муниципальных) нужд</t>
  </si>
  <si>
    <t>99 5 00 6336 0</t>
  </si>
  <si>
    <t>99 5 00 9100 5</t>
  </si>
  <si>
    <t>07</t>
  </si>
  <si>
    <t>99 3 00 10030</t>
  </si>
  <si>
    <t>99 3 00 10040</t>
  </si>
  <si>
    <t>Проведение выборов и референдумов депутатов</t>
  </si>
  <si>
    <t>Проведение выборов и референдумов глав</t>
  </si>
  <si>
    <t>Обеспечение проведения выборов и референдумов</t>
  </si>
  <si>
    <t>Проведение выборов и референдумов</t>
  </si>
  <si>
    <t>99 3 00 00000</t>
  </si>
  <si>
    <t>98 3 00 00000</t>
  </si>
  <si>
    <t>Уплата иных платежей</t>
  </si>
  <si>
    <t>853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</si>
  <si>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</si>
  <si>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</si>
  <si>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811</t>
  </si>
  <si>
    <t>99 6 00 88520</t>
  </si>
  <si>
    <t>Сумма уточнения</t>
  </si>
  <si>
    <t>Уточненный бюджет</t>
  </si>
  <si>
    <t>Иные выплаты, за исключением фонда оплаты труда государственных (муниципальных) органов, лицам,
привлекаемым согласно законодательству для выполнения
отдельных полномочий</t>
  </si>
  <si>
    <t>123</t>
  </si>
  <si>
    <t>95 2 00 65020</t>
  </si>
  <si>
    <t>95 2 00 65022</t>
  </si>
  <si>
    <t>Пенсионное обеспечение</t>
  </si>
  <si>
    <t>Пенсии, выплачиваемые организациями сектора государственного управления</t>
  </si>
  <si>
    <t>10</t>
  </si>
  <si>
    <t>99 5 0091018</t>
  </si>
  <si>
    <t>363</t>
  </si>
  <si>
    <t>831</t>
  </si>
  <si>
    <t xml:space="preserve">Исполнение судебных актов Российской Федерации и мировых соглашений по возмещению вреда, причиненного в результате 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
</t>
  </si>
  <si>
    <t>Приложение № 3
к решению сессии Алмазнинского поселкового Совета
III-№ 34-9 от «20» июня 2017  года</t>
  </si>
  <si>
    <t>Обслуживание государственного внутреннего и муниципального долга</t>
  </si>
  <si>
    <t>99 5 00 91015</t>
  </si>
  <si>
    <t>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</si>
</sst>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_ ;\-#,##0.00\ "/>
  </numFmts>
  <fonts count="13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8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center" vertical="top" wrapText="1"/>
    </xf>
    <xf numFmtId="49" fontId="0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vertical="top" wrapText="1"/>
    </xf>
    <xf numFmtId="166" fontId="10" fillId="0" borderId="0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horizontal="center" vertical="top" wrapText="1"/>
    </xf>
    <xf numFmtId="49" fontId="0" fillId="3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65" fontId="0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 wrapText="1"/>
    </xf>
    <xf numFmtId="165" fontId="0" fillId="0" borderId="0" xfId="0" applyNumberFormat="1" applyFont="1" applyFill="1" applyAlignment="1">
      <alignment horizontal="right" vertical="top" wrapText="1"/>
    </xf>
    <xf numFmtId="165" fontId="0" fillId="3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165" fontId="3" fillId="3" borderId="1" xfId="0" applyNumberFormat="1" applyFont="1" applyFill="1" applyBorder="1" applyAlignment="1">
      <alignment horizontal="righ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12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164" fontId="11" fillId="0" borderId="0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Alignment="1">
      <alignment vertical="top" wrapText="1"/>
    </xf>
    <xf numFmtId="0" fontId="8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0" fillId="0" borderId="1" xfId="0" applyNumberFormat="1" applyFont="1" applyFill="1" applyBorder="1" applyAlignment="1">
      <alignment vertical="top" wrapText="1"/>
    </xf>
    <xf numFmtId="0" fontId="0" fillId="0" borderId="1" xfId="0" applyNumberFormat="1" applyFont="1" applyFill="1" applyBorder="1" applyAlignment="1">
      <alignment horizontal="center" vertical="top" wrapText="1"/>
    </xf>
    <xf numFmtId="49" fontId="0" fillId="0" borderId="1" xfId="0" applyNumberFormat="1" applyFont="1" applyFill="1" applyBorder="1" applyAlignment="1">
      <alignment horizontal="center" vertical="top" wrapText="1"/>
    </xf>
    <xf numFmtId="165" fontId="0" fillId="2" borderId="1" xfId="0" applyNumberFormat="1" applyFont="1" applyFill="1" applyBorder="1" applyAlignment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5" fontId="0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top" wrapText="1"/>
    </xf>
    <xf numFmtId="164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right" vertical="top" wrapText="1"/>
    </xf>
    <xf numFmtId="164" fontId="0" fillId="0" borderId="1" xfId="0" applyFont="1" applyFill="1" applyBorder="1" applyAlignment="1">
      <alignment vertical="top" wrapText="1"/>
    </xf>
    <xf numFmtId="0" fontId="7" fillId="4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zoomScaleNormal="100" zoomScaleSheetLayoutView="100" workbookViewId="0">
      <selection activeCell="A5" sqref="A5:H61"/>
    </sheetView>
  </sheetViews>
  <sheetFormatPr defaultRowHeight="12.75" x14ac:dyDescent="0.2"/>
  <cols>
    <col min="1" max="1" width="59" customWidth="1"/>
    <col min="2" max="2" width="6.1640625" customWidth="1"/>
    <col min="3" max="3" width="6" customWidth="1"/>
    <col min="4" max="4" width="15.1640625" customWidth="1"/>
    <col min="5" max="5" width="11.5" style="2" customWidth="1"/>
    <col min="6" max="6" width="21" style="9" customWidth="1"/>
    <col min="7" max="7" width="17.83203125" style="9" customWidth="1"/>
    <col min="8" max="8" width="16.83203125" style="9" customWidth="1"/>
    <col min="9" max="9" width="12.83203125" bestFit="1" customWidth="1"/>
    <col min="10" max="10" width="15.5" bestFit="1" customWidth="1"/>
  </cols>
  <sheetData>
    <row r="1" spans="1:9" x14ac:dyDescent="0.2">
      <c r="A1" t="s">
        <v>0</v>
      </c>
    </row>
    <row r="2" spans="1:9" ht="37.5" customHeight="1" x14ac:dyDescent="0.2">
      <c r="A2" s="30" t="s">
        <v>92</v>
      </c>
      <c r="B2" s="30"/>
      <c r="C2" s="30"/>
      <c r="D2" s="30"/>
      <c r="E2" s="30"/>
      <c r="F2" s="30"/>
      <c r="G2" s="31"/>
      <c r="H2" s="31"/>
    </row>
    <row r="3" spans="1:9" ht="21.75" customHeight="1" x14ac:dyDescent="0.2">
      <c r="A3" s="32" t="s">
        <v>1</v>
      </c>
      <c r="B3" s="32"/>
      <c r="C3" s="32"/>
      <c r="D3" s="32"/>
      <c r="E3" s="32"/>
      <c r="F3" s="32"/>
      <c r="G3" s="33"/>
      <c r="H3" s="33"/>
    </row>
    <row r="4" spans="1:9" ht="15.7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3" t="s">
        <v>0</v>
      </c>
      <c r="H4" s="16" t="s">
        <v>2</v>
      </c>
    </row>
    <row r="5" spans="1:9" ht="52.5" customHeight="1" x14ac:dyDescent="0.2">
      <c r="A5" s="34" t="s">
        <v>3</v>
      </c>
      <c r="B5" s="34" t="s">
        <v>4</v>
      </c>
      <c r="C5" s="34" t="s">
        <v>5</v>
      </c>
      <c r="D5" s="34" t="s">
        <v>6</v>
      </c>
      <c r="E5" s="35" t="s">
        <v>7</v>
      </c>
      <c r="F5" s="10" t="s">
        <v>8</v>
      </c>
      <c r="G5" s="10" t="s">
        <v>79</v>
      </c>
      <c r="H5" s="10" t="s">
        <v>80</v>
      </c>
    </row>
    <row r="6" spans="1:9" ht="12.75" customHeight="1" x14ac:dyDescent="0.2">
      <c r="A6" s="36" t="s">
        <v>9</v>
      </c>
      <c r="B6" s="37" t="s">
        <v>0</v>
      </c>
      <c r="C6" s="37" t="s">
        <v>0</v>
      </c>
      <c r="D6" s="37" t="s">
        <v>0</v>
      </c>
      <c r="E6" s="38" t="s">
        <v>0</v>
      </c>
      <c r="F6" s="39">
        <f>F7</f>
        <v>38759760.500000007</v>
      </c>
      <c r="G6" s="39">
        <f>G7</f>
        <v>3408887.01</v>
      </c>
      <c r="H6" s="39">
        <f>H7</f>
        <v>42168647.510000005</v>
      </c>
    </row>
    <row r="7" spans="1:9" ht="14.45" customHeight="1" x14ac:dyDescent="0.2">
      <c r="A7" s="40" t="s">
        <v>10</v>
      </c>
      <c r="B7" s="41"/>
      <c r="C7" s="41"/>
      <c r="D7" s="41"/>
      <c r="E7" s="42" t="s">
        <v>0</v>
      </c>
      <c r="F7" s="43">
        <f>F8+F12+F17+F30+F43+F49+F51+F58+F24+F15+F54+F56</f>
        <v>38759760.500000007</v>
      </c>
      <c r="G7" s="43">
        <f t="shared" ref="G7:H7" si="0">G8+G12+G17+G30+G43+G49+G51+G58+G24+G15+G54+G56</f>
        <v>3408887.01</v>
      </c>
      <c r="H7" s="43">
        <f t="shared" si="0"/>
        <v>42168647.510000005</v>
      </c>
      <c r="I7" s="4"/>
    </row>
    <row r="8" spans="1:9" ht="52.5" customHeight="1" x14ac:dyDescent="0.2">
      <c r="A8" s="40" t="s">
        <v>13</v>
      </c>
      <c r="B8" s="41" t="s">
        <v>11</v>
      </c>
      <c r="C8" s="41" t="s">
        <v>12</v>
      </c>
      <c r="D8" s="41" t="s">
        <v>14</v>
      </c>
      <c r="E8" s="42" t="s">
        <v>0</v>
      </c>
      <c r="F8" s="43">
        <f>F9</f>
        <v>1651113.43</v>
      </c>
      <c r="G8" s="11"/>
      <c r="H8" s="11">
        <f>F8+G8</f>
        <v>1651113.43</v>
      </c>
    </row>
    <row r="9" spans="1:9" ht="14.45" customHeight="1" x14ac:dyDescent="0.2">
      <c r="A9" s="44" t="s">
        <v>15</v>
      </c>
      <c r="B9" s="45" t="s">
        <v>11</v>
      </c>
      <c r="C9" s="45" t="s">
        <v>12</v>
      </c>
      <c r="D9" s="45" t="s">
        <v>16</v>
      </c>
      <c r="E9" s="46" t="s">
        <v>0</v>
      </c>
      <c r="F9" s="47">
        <f>F10+F11</f>
        <v>1651113.43</v>
      </c>
      <c r="G9" s="12"/>
      <c r="H9" s="12">
        <f t="shared" ref="H9:H11" si="1">F9+G9</f>
        <v>1651113.43</v>
      </c>
    </row>
    <row r="10" spans="1:9" ht="28.9" customHeight="1" x14ac:dyDescent="0.2">
      <c r="A10" s="48" t="s">
        <v>17</v>
      </c>
      <c r="B10" s="49" t="s">
        <v>11</v>
      </c>
      <c r="C10" s="49" t="s">
        <v>12</v>
      </c>
      <c r="D10" s="49" t="s">
        <v>16</v>
      </c>
      <c r="E10" s="50" t="s">
        <v>18</v>
      </c>
      <c r="F10" s="51">
        <v>1268136.27</v>
      </c>
      <c r="G10" s="13"/>
      <c r="H10" s="13">
        <f t="shared" si="1"/>
        <v>1268136.27</v>
      </c>
    </row>
    <row r="11" spans="1:9" ht="43.35" customHeight="1" x14ac:dyDescent="0.2">
      <c r="A11" s="48" t="s">
        <v>19</v>
      </c>
      <c r="B11" s="49" t="s">
        <v>11</v>
      </c>
      <c r="C11" s="49" t="s">
        <v>12</v>
      </c>
      <c r="D11" s="49" t="s">
        <v>16</v>
      </c>
      <c r="E11" s="50" t="s">
        <v>20</v>
      </c>
      <c r="F11" s="51">
        <v>382977.16</v>
      </c>
      <c r="G11" s="13"/>
      <c r="H11" s="13">
        <f t="shared" si="1"/>
        <v>382977.16</v>
      </c>
    </row>
    <row r="12" spans="1:9" ht="14.45" customHeight="1" x14ac:dyDescent="0.2">
      <c r="A12" s="40" t="s">
        <v>21</v>
      </c>
      <c r="B12" s="41" t="s">
        <v>11</v>
      </c>
      <c r="C12" s="41" t="s">
        <v>22</v>
      </c>
      <c r="D12" s="41" t="s">
        <v>23</v>
      </c>
      <c r="E12" s="42" t="s">
        <v>0</v>
      </c>
      <c r="F12" s="52">
        <f>F14+F13</f>
        <v>236390</v>
      </c>
      <c r="G12" s="52">
        <f t="shared" ref="G12:H12" si="2">G14+G13</f>
        <v>0</v>
      </c>
      <c r="H12" s="52">
        <f t="shared" si="2"/>
        <v>236390</v>
      </c>
    </row>
    <row r="13" spans="1:9" ht="62.25" customHeight="1" x14ac:dyDescent="0.2">
      <c r="A13" s="53" t="s">
        <v>81</v>
      </c>
      <c r="B13" s="49" t="s">
        <v>11</v>
      </c>
      <c r="C13" s="49" t="s">
        <v>22</v>
      </c>
      <c r="D13" s="54" t="s">
        <v>23</v>
      </c>
      <c r="E13" s="55" t="s">
        <v>82</v>
      </c>
      <c r="F13" s="56"/>
      <c r="G13" s="15">
        <f>31390+8090.34</f>
        <v>39480.339999999997</v>
      </c>
      <c r="H13" s="15">
        <f>F13+G13</f>
        <v>39480.339999999997</v>
      </c>
    </row>
    <row r="14" spans="1:9" ht="14.45" customHeight="1" x14ac:dyDescent="0.2">
      <c r="A14" s="57" t="s">
        <v>24</v>
      </c>
      <c r="B14" s="49" t="s">
        <v>11</v>
      </c>
      <c r="C14" s="49" t="s">
        <v>22</v>
      </c>
      <c r="D14" s="49" t="s">
        <v>23</v>
      </c>
      <c r="E14" s="50" t="s">
        <v>25</v>
      </c>
      <c r="F14" s="51">
        <v>236390</v>
      </c>
      <c r="G14" s="13">
        <f>-31390-8090.34</f>
        <v>-39480.339999999997</v>
      </c>
      <c r="H14" s="13">
        <f>F14+G14</f>
        <v>196909.66</v>
      </c>
    </row>
    <row r="15" spans="1:9" ht="14.45" customHeight="1" x14ac:dyDescent="0.2">
      <c r="A15" s="40" t="s">
        <v>21</v>
      </c>
      <c r="B15" s="41" t="s">
        <v>11</v>
      </c>
      <c r="C15" s="41" t="s">
        <v>26</v>
      </c>
      <c r="D15" s="41" t="s">
        <v>83</v>
      </c>
      <c r="E15" s="42"/>
      <c r="F15" s="52">
        <f>F16</f>
        <v>0</v>
      </c>
      <c r="G15" s="52">
        <f t="shared" ref="G15:H15" si="3">G16</f>
        <v>7000</v>
      </c>
      <c r="H15" s="52">
        <f t="shared" si="3"/>
        <v>7000</v>
      </c>
    </row>
    <row r="16" spans="1:9" ht="14.45" customHeight="1" x14ac:dyDescent="0.2">
      <c r="A16" s="53" t="s">
        <v>24</v>
      </c>
      <c r="B16" s="41" t="s">
        <v>11</v>
      </c>
      <c r="C16" s="41" t="s">
        <v>26</v>
      </c>
      <c r="D16" s="41" t="s">
        <v>84</v>
      </c>
      <c r="E16" s="55" t="s">
        <v>25</v>
      </c>
      <c r="F16" s="51"/>
      <c r="G16" s="13">
        <v>7000</v>
      </c>
      <c r="H16" s="13">
        <f>F16+G16</f>
        <v>7000</v>
      </c>
    </row>
    <row r="17" spans="1:8" ht="14.45" customHeight="1" x14ac:dyDescent="0.2">
      <c r="A17" s="40" t="s">
        <v>21</v>
      </c>
      <c r="B17" s="41" t="s">
        <v>11</v>
      </c>
      <c r="C17" s="41" t="s">
        <v>26</v>
      </c>
      <c r="D17" s="41" t="s">
        <v>23</v>
      </c>
      <c r="E17" s="42" t="s">
        <v>0</v>
      </c>
      <c r="F17" s="52">
        <f>F18+F19+F20+F21+F22+F23</f>
        <v>7834809.2700000005</v>
      </c>
      <c r="G17" s="52">
        <f>G18+G19+G20+G21+G22+G23</f>
        <v>-806936.04</v>
      </c>
      <c r="H17" s="11">
        <f>F17+G17</f>
        <v>7027873.2300000004</v>
      </c>
    </row>
    <row r="18" spans="1:8" ht="24.75" customHeight="1" x14ac:dyDescent="0.2">
      <c r="A18" s="48" t="s">
        <v>17</v>
      </c>
      <c r="B18" s="49" t="s">
        <v>11</v>
      </c>
      <c r="C18" s="49" t="s">
        <v>26</v>
      </c>
      <c r="D18" s="49" t="s">
        <v>23</v>
      </c>
      <c r="E18" s="50" t="s">
        <v>18</v>
      </c>
      <c r="F18" s="51">
        <v>3390614.65</v>
      </c>
      <c r="G18" s="13"/>
      <c r="H18" s="13">
        <f t="shared" ref="H18:H20" si="4">F18+G18</f>
        <v>3390614.65</v>
      </c>
    </row>
    <row r="19" spans="1:8" ht="14.45" customHeight="1" x14ac:dyDescent="0.2">
      <c r="A19" s="48" t="s">
        <v>27</v>
      </c>
      <c r="B19" s="49" t="s">
        <v>11</v>
      </c>
      <c r="C19" s="49" t="s">
        <v>26</v>
      </c>
      <c r="D19" s="49" t="s">
        <v>23</v>
      </c>
      <c r="E19" s="50" t="s">
        <v>28</v>
      </c>
      <c r="F19" s="51">
        <v>832000</v>
      </c>
      <c r="G19" s="13">
        <f>-135936.04-126000-18700</f>
        <v>-280636.04000000004</v>
      </c>
      <c r="H19" s="13">
        <f t="shared" si="4"/>
        <v>551363.96</v>
      </c>
    </row>
    <row r="20" spans="1:8" ht="39" customHeight="1" x14ac:dyDescent="0.2">
      <c r="A20" s="48" t="s">
        <v>19</v>
      </c>
      <c r="B20" s="49" t="s">
        <v>11</v>
      </c>
      <c r="C20" s="49" t="s">
        <v>26</v>
      </c>
      <c r="D20" s="49" t="s">
        <v>23</v>
      </c>
      <c r="E20" s="50" t="s">
        <v>20</v>
      </c>
      <c r="F20" s="51">
        <v>1023965.62</v>
      </c>
      <c r="G20" s="13"/>
      <c r="H20" s="13">
        <f t="shared" si="4"/>
        <v>1023965.62</v>
      </c>
    </row>
    <row r="21" spans="1:8" ht="14.45" customHeight="1" x14ac:dyDescent="0.2">
      <c r="A21" s="48" t="s">
        <v>29</v>
      </c>
      <c r="B21" s="49" t="s">
        <v>11</v>
      </c>
      <c r="C21" s="49" t="s">
        <v>26</v>
      </c>
      <c r="D21" s="49" t="s">
        <v>23</v>
      </c>
      <c r="E21" s="50" t="s">
        <v>30</v>
      </c>
      <c r="F21" s="51">
        <v>900000</v>
      </c>
      <c r="G21" s="13">
        <v>-160000</v>
      </c>
      <c r="H21" s="13">
        <f t="shared" ref="H21:H29" si="5">F21+G21</f>
        <v>740000</v>
      </c>
    </row>
    <row r="22" spans="1:8" ht="14.25" customHeight="1" x14ac:dyDescent="0.2">
      <c r="A22" s="57" t="s">
        <v>24</v>
      </c>
      <c r="B22" s="49" t="s">
        <v>11</v>
      </c>
      <c r="C22" s="49" t="s">
        <v>26</v>
      </c>
      <c r="D22" s="49" t="s">
        <v>23</v>
      </c>
      <c r="E22" s="50" t="s">
        <v>25</v>
      </c>
      <c r="F22" s="17">
        <v>1682185</v>
      </c>
      <c r="G22" s="13">
        <v>-366300</v>
      </c>
      <c r="H22" s="13">
        <f t="shared" si="5"/>
        <v>1315885</v>
      </c>
    </row>
    <row r="23" spans="1:8" ht="14.25" customHeight="1" x14ac:dyDescent="0.2">
      <c r="A23" s="6" t="s">
        <v>73</v>
      </c>
      <c r="B23" s="7" t="s">
        <v>11</v>
      </c>
      <c r="C23" s="7" t="s">
        <v>26</v>
      </c>
      <c r="D23" s="7" t="s">
        <v>23</v>
      </c>
      <c r="E23" s="8" t="s">
        <v>74</v>
      </c>
      <c r="F23" s="17">
        <v>6044</v>
      </c>
      <c r="G23" s="13"/>
      <c r="H23" s="13">
        <f t="shared" si="5"/>
        <v>6044</v>
      </c>
    </row>
    <row r="24" spans="1:8" ht="14.25" customHeight="1" x14ac:dyDescent="0.2">
      <c r="A24" s="58" t="s">
        <v>69</v>
      </c>
      <c r="B24" s="59" t="s">
        <v>11</v>
      </c>
      <c r="C24" s="60" t="s">
        <v>64</v>
      </c>
      <c r="D24" s="59" t="s">
        <v>72</v>
      </c>
      <c r="E24" s="55"/>
      <c r="F24" s="43">
        <f>F25</f>
        <v>700000</v>
      </c>
      <c r="G24" s="11">
        <f>G25</f>
        <v>-117353.79</v>
      </c>
      <c r="H24" s="11">
        <f t="shared" si="5"/>
        <v>582646.21</v>
      </c>
    </row>
    <row r="25" spans="1:8" ht="14.45" customHeight="1" x14ac:dyDescent="0.2">
      <c r="A25" s="61" t="s">
        <v>70</v>
      </c>
      <c r="B25" s="62" t="s">
        <v>11</v>
      </c>
      <c r="C25" s="63" t="s">
        <v>64</v>
      </c>
      <c r="D25" s="62" t="s">
        <v>71</v>
      </c>
      <c r="E25" s="50"/>
      <c r="F25" s="64">
        <f>F26+F28</f>
        <v>700000</v>
      </c>
      <c r="G25" s="13">
        <f>G27+G29</f>
        <v>-117353.79</v>
      </c>
      <c r="H25" s="13">
        <f t="shared" si="5"/>
        <v>582646.21</v>
      </c>
    </row>
    <row r="26" spans="1:8" ht="14.45" customHeight="1" x14ac:dyDescent="0.2">
      <c r="A26" s="65" t="s">
        <v>67</v>
      </c>
      <c r="B26" s="66" t="s">
        <v>11</v>
      </c>
      <c r="C26" s="67" t="s">
        <v>64</v>
      </c>
      <c r="D26" s="66" t="s">
        <v>65</v>
      </c>
      <c r="E26" s="67" t="s">
        <v>0</v>
      </c>
      <c r="F26" s="68">
        <f>F27</f>
        <v>400000</v>
      </c>
      <c r="G26" s="68">
        <f>G27</f>
        <v>-29595.86</v>
      </c>
      <c r="H26" s="13">
        <f t="shared" si="5"/>
        <v>370404.14</v>
      </c>
    </row>
    <row r="27" spans="1:8" ht="14.45" customHeight="1" x14ac:dyDescent="0.2">
      <c r="A27" s="69" t="s">
        <v>61</v>
      </c>
      <c r="B27" s="70" t="s">
        <v>11</v>
      </c>
      <c r="C27" s="71" t="s">
        <v>64</v>
      </c>
      <c r="D27" s="70" t="s">
        <v>65</v>
      </c>
      <c r="E27" s="71" t="s">
        <v>25</v>
      </c>
      <c r="F27" s="17">
        <v>400000</v>
      </c>
      <c r="G27" s="13">
        <v>-29595.86</v>
      </c>
      <c r="H27" s="13">
        <f t="shared" si="5"/>
        <v>370404.14</v>
      </c>
    </row>
    <row r="28" spans="1:8" ht="14.45" customHeight="1" x14ac:dyDescent="0.2">
      <c r="A28" s="65" t="s">
        <v>68</v>
      </c>
      <c r="B28" s="66" t="s">
        <v>11</v>
      </c>
      <c r="C28" s="67" t="s">
        <v>64</v>
      </c>
      <c r="D28" s="66" t="s">
        <v>66</v>
      </c>
      <c r="E28" s="67" t="s">
        <v>0</v>
      </c>
      <c r="F28" s="68">
        <f>F29</f>
        <v>300000</v>
      </c>
      <c r="G28" s="68">
        <f>G29</f>
        <v>-87757.93</v>
      </c>
      <c r="H28" s="13">
        <f t="shared" si="5"/>
        <v>212242.07</v>
      </c>
    </row>
    <row r="29" spans="1:8" ht="14.45" customHeight="1" x14ac:dyDescent="0.2">
      <c r="A29" s="69" t="s">
        <v>61</v>
      </c>
      <c r="B29" s="70" t="s">
        <v>11</v>
      </c>
      <c r="C29" s="71" t="s">
        <v>64</v>
      </c>
      <c r="D29" s="70" t="s">
        <v>66</v>
      </c>
      <c r="E29" s="71" t="s">
        <v>25</v>
      </c>
      <c r="F29" s="17">
        <v>300000</v>
      </c>
      <c r="G29" s="13">
        <v>-87757.93</v>
      </c>
      <c r="H29" s="13">
        <f t="shared" si="5"/>
        <v>212242.07</v>
      </c>
    </row>
    <row r="30" spans="1:8" ht="14.45" customHeight="1" x14ac:dyDescent="0.2">
      <c r="A30" s="40" t="s">
        <v>31</v>
      </c>
      <c r="B30" s="41" t="s">
        <v>11</v>
      </c>
      <c r="C30" s="41" t="s">
        <v>32</v>
      </c>
      <c r="D30" s="41" t="s">
        <v>33</v>
      </c>
      <c r="E30" s="42" t="s">
        <v>0</v>
      </c>
      <c r="F30" s="52">
        <f>F31+F33+F39+F41+F36</f>
        <v>26816107.460000001</v>
      </c>
      <c r="G30" s="52">
        <f t="shared" ref="G30:H30" si="6">G31+G33+G39+G41+G36</f>
        <v>4269176.84</v>
      </c>
      <c r="H30" s="52">
        <f t="shared" si="6"/>
        <v>31085284.300000001</v>
      </c>
    </row>
    <row r="31" spans="1:8" ht="14.45" customHeight="1" x14ac:dyDescent="0.2">
      <c r="A31" s="44" t="s">
        <v>34</v>
      </c>
      <c r="B31" s="45" t="s">
        <v>11</v>
      </c>
      <c r="C31" s="45" t="s">
        <v>32</v>
      </c>
      <c r="D31" s="45" t="s">
        <v>35</v>
      </c>
      <c r="E31" s="46" t="s">
        <v>0</v>
      </c>
      <c r="F31" s="47">
        <f>F32</f>
        <v>50000</v>
      </c>
      <c r="G31" s="47">
        <f>G32</f>
        <v>-30000</v>
      </c>
      <c r="H31" s="12">
        <f t="shared" ref="H31:H38" si="7">F31+G31</f>
        <v>20000</v>
      </c>
    </row>
    <row r="32" spans="1:8" ht="14.45" customHeight="1" x14ac:dyDescent="0.2">
      <c r="A32" s="48" t="s">
        <v>24</v>
      </c>
      <c r="B32" s="49" t="s">
        <v>11</v>
      </c>
      <c r="C32" s="49" t="s">
        <v>32</v>
      </c>
      <c r="D32" s="49" t="s">
        <v>35</v>
      </c>
      <c r="E32" s="50" t="s">
        <v>25</v>
      </c>
      <c r="F32" s="51">
        <v>50000</v>
      </c>
      <c r="G32" s="13">
        <v>-30000</v>
      </c>
      <c r="H32" s="13">
        <f t="shared" si="7"/>
        <v>20000</v>
      </c>
    </row>
    <row r="33" spans="1:9" ht="28.9" customHeight="1" x14ac:dyDescent="0.2">
      <c r="A33" s="44" t="s">
        <v>36</v>
      </c>
      <c r="B33" s="45" t="s">
        <v>11</v>
      </c>
      <c r="C33" s="45" t="s">
        <v>32</v>
      </c>
      <c r="D33" s="45" t="s">
        <v>37</v>
      </c>
      <c r="E33" s="46" t="s">
        <v>0</v>
      </c>
      <c r="F33" s="47">
        <f>F34+F37+F38+F35</f>
        <v>24221874.390000001</v>
      </c>
      <c r="G33" s="12">
        <f>G34+G35+G37+G38</f>
        <v>-100000</v>
      </c>
      <c r="H33" s="12">
        <f t="shared" si="7"/>
        <v>24121874.390000001</v>
      </c>
    </row>
    <row r="34" spans="1:9" ht="14.45" customHeight="1" x14ac:dyDescent="0.2">
      <c r="A34" s="48" t="s">
        <v>24</v>
      </c>
      <c r="B34" s="49" t="s">
        <v>11</v>
      </c>
      <c r="C34" s="49" t="s">
        <v>32</v>
      </c>
      <c r="D34" s="49" t="s">
        <v>37</v>
      </c>
      <c r="E34" s="50" t="s">
        <v>25</v>
      </c>
      <c r="F34" s="56">
        <v>12442374.390000001</v>
      </c>
      <c r="G34" s="13">
        <v>-400788.13</v>
      </c>
      <c r="H34" s="13">
        <f t="shared" si="7"/>
        <v>12041586.26</v>
      </c>
    </row>
    <row r="35" spans="1:9" ht="42" customHeight="1" x14ac:dyDescent="0.2">
      <c r="A35" s="6" t="s">
        <v>75</v>
      </c>
      <c r="B35" s="7" t="s">
        <v>11</v>
      </c>
      <c r="C35" s="7" t="s">
        <v>32</v>
      </c>
      <c r="D35" s="7" t="s">
        <v>37</v>
      </c>
      <c r="E35" s="8" t="s">
        <v>76</v>
      </c>
      <c r="F35" s="19">
        <v>11579500</v>
      </c>
      <c r="G35" s="19"/>
      <c r="H35" s="13">
        <f t="shared" si="7"/>
        <v>11579500</v>
      </c>
    </row>
    <row r="36" spans="1:9" ht="78.75" customHeight="1" x14ac:dyDescent="0.2">
      <c r="A36" s="21" t="s">
        <v>91</v>
      </c>
      <c r="B36" s="7" t="s">
        <v>11</v>
      </c>
      <c r="C36" s="7" t="s">
        <v>32</v>
      </c>
      <c r="D36" s="7" t="s">
        <v>37</v>
      </c>
      <c r="E36" s="20" t="s">
        <v>90</v>
      </c>
      <c r="F36" s="19"/>
      <c r="G36" s="19">
        <f>1981000+1099370.21+1318806.63</f>
        <v>4399176.84</v>
      </c>
      <c r="H36" s="13">
        <f>F36+G36</f>
        <v>4399176.84</v>
      </c>
    </row>
    <row r="37" spans="1:9" ht="14.45" customHeight="1" x14ac:dyDescent="0.2">
      <c r="A37" s="48" t="s">
        <v>38</v>
      </c>
      <c r="B37" s="49" t="s">
        <v>11</v>
      </c>
      <c r="C37" s="49" t="s">
        <v>32</v>
      </c>
      <c r="D37" s="49" t="s">
        <v>37</v>
      </c>
      <c r="E37" s="50" t="s">
        <v>39</v>
      </c>
      <c r="F37" s="51">
        <v>160000</v>
      </c>
      <c r="G37" s="13"/>
      <c r="H37" s="13">
        <f t="shared" si="7"/>
        <v>160000</v>
      </c>
    </row>
    <row r="38" spans="1:9" ht="14.45" customHeight="1" x14ac:dyDescent="0.2">
      <c r="A38" s="48" t="s">
        <v>40</v>
      </c>
      <c r="B38" s="49" t="s">
        <v>11</v>
      </c>
      <c r="C38" s="49" t="s">
        <v>32</v>
      </c>
      <c r="D38" s="49" t="s">
        <v>37</v>
      </c>
      <c r="E38" s="50" t="s">
        <v>41</v>
      </c>
      <c r="F38" s="51">
        <v>40000</v>
      </c>
      <c r="G38" s="13">
        <v>300788.13</v>
      </c>
      <c r="H38" s="13">
        <f t="shared" si="7"/>
        <v>340788.13</v>
      </c>
    </row>
    <row r="39" spans="1:9" ht="39" customHeight="1" x14ac:dyDescent="0.2">
      <c r="A39" s="44" t="s">
        <v>42</v>
      </c>
      <c r="B39" s="45" t="s">
        <v>11</v>
      </c>
      <c r="C39" s="45" t="s">
        <v>32</v>
      </c>
      <c r="D39" s="45" t="s">
        <v>43</v>
      </c>
      <c r="E39" s="46" t="s">
        <v>0</v>
      </c>
      <c r="F39" s="47">
        <f>F40</f>
        <v>2444233.0699999998</v>
      </c>
      <c r="G39" s="47">
        <f t="shared" ref="G39:H39" si="8">G40</f>
        <v>0</v>
      </c>
      <c r="H39" s="47">
        <f t="shared" si="8"/>
        <v>2444233.0699999998</v>
      </c>
    </row>
    <row r="40" spans="1:9" ht="43.35" customHeight="1" x14ac:dyDescent="0.2">
      <c r="A40" s="48" t="s">
        <v>44</v>
      </c>
      <c r="B40" s="49" t="s">
        <v>11</v>
      </c>
      <c r="C40" s="49" t="s">
        <v>32</v>
      </c>
      <c r="D40" s="49" t="s">
        <v>43</v>
      </c>
      <c r="E40" s="50" t="s">
        <v>77</v>
      </c>
      <c r="F40" s="51">
        <f>1200000-35196.06-50570.87-170000-500000+2000000</f>
        <v>2444233.0699999998</v>
      </c>
      <c r="G40" s="13"/>
      <c r="H40" s="13">
        <f t="shared" ref="H40" si="9">F40+G40</f>
        <v>2444233.0699999998</v>
      </c>
    </row>
    <row r="41" spans="1:9" ht="28.5" customHeight="1" x14ac:dyDescent="0.2">
      <c r="A41" s="44" t="s">
        <v>45</v>
      </c>
      <c r="B41" s="45" t="s">
        <v>11</v>
      </c>
      <c r="C41" s="45" t="s">
        <v>32</v>
      </c>
      <c r="D41" s="45" t="s">
        <v>46</v>
      </c>
      <c r="E41" s="46" t="s">
        <v>0</v>
      </c>
      <c r="F41" s="47">
        <f>F42</f>
        <v>100000</v>
      </c>
      <c r="G41" s="12"/>
      <c r="H41" s="12">
        <f>F41+G41</f>
        <v>100000</v>
      </c>
    </row>
    <row r="42" spans="1:9" ht="14.45" customHeight="1" x14ac:dyDescent="0.2">
      <c r="A42" s="48" t="s">
        <v>24</v>
      </c>
      <c r="B42" s="49" t="s">
        <v>11</v>
      </c>
      <c r="C42" s="49" t="s">
        <v>32</v>
      </c>
      <c r="D42" s="49" t="s">
        <v>46</v>
      </c>
      <c r="E42" s="50" t="s">
        <v>25</v>
      </c>
      <c r="F42" s="51">
        <v>100000</v>
      </c>
      <c r="G42" s="13"/>
      <c r="H42" s="13">
        <f>F42+G42</f>
        <v>100000</v>
      </c>
    </row>
    <row r="43" spans="1:9" ht="38.25" customHeight="1" x14ac:dyDescent="0.2">
      <c r="A43" s="40" t="s">
        <v>47</v>
      </c>
      <c r="B43" s="41" t="s">
        <v>12</v>
      </c>
      <c r="C43" s="41" t="s">
        <v>22</v>
      </c>
      <c r="D43" s="41" t="s">
        <v>48</v>
      </c>
      <c r="E43" s="42" t="s">
        <v>0</v>
      </c>
      <c r="F43" s="52">
        <f>F44+F46+F45+F47+F48</f>
        <v>489700</v>
      </c>
      <c r="G43" s="11">
        <f>G44+G45+G46+G47+G48</f>
        <v>0</v>
      </c>
      <c r="H43" s="11">
        <f>F43+G43</f>
        <v>489700</v>
      </c>
    </row>
    <row r="44" spans="1:9" ht="28.9" customHeight="1" x14ac:dyDescent="0.2">
      <c r="A44" s="72" t="s">
        <v>17</v>
      </c>
      <c r="B44" s="73" t="s">
        <v>12</v>
      </c>
      <c r="C44" s="73" t="s">
        <v>22</v>
      </c>
      <c r="D44" s="73" t="s">
        <v>48</v>
      </c>
      <c r="E44" s="74" t="s">
        <v>18</v>
      </c>
      <c r="F44" s="51">
        <v>326267</v>
      </c>
      <c r="G44" s="13"/>
      <c r="H44" s="13">
        <f>F44+G44</f>
        <v>326267</v>
      </c>
    </row>
    <row r="45" spans="1:9" ht="14.25" customHeight="1" x14ac:dyDescent="0.2">
      <c r="A45" s="72" t="s">
        <v>27</v>
      </c>
      <c r="B45" s="73" t="s">
        <v>12</v>
      </c>
      <c r="C45" s="73" t="s">
        <v>22</v>
      </c>
      <c r="D45" s="73" t="s">
        <v>48</v>
      </c>
      <c r="E45" s="74" t="s">
        <v>28</v>
      </c>
      <c r="F45" s="51">
        <v>34200</v>
      </c>
      <c r="G45" s="13">
        <f>12000+18700</f>
        <v>30700</v>
      </c>
      <c r="H45" s="13">
        <f t="shared" ref="H45:H48" si="10">F45+G45</f>
        <v>64900</v>
      </c>
      <c r="I45" s="5"/>
    </row>
    <row r="46" spans="1:9" ht="43.35" customHeight="1" x14ac:dyDescent="0.2">
      <c r="A46" s="72" t="s">
        <v>19</v>
      </c>
      <c r="B46" s="73" t="s">
        <v>12</v>
      </c>
      <c r="C46" s="73" t="s">
        <v>22</v>
      </c>
      <c r="D46" s="73" t="s">
        <v>48</v>
      </c>
      <c r="E46" s="74" t="s">
        <v>20</v>
      </c>
      <c r="F46" s="51">
        <v>98533</v>
      </c>
      <c r="G46" s="13"/>
      <c r="H46" s="13">
        <f t="shared" si="10"/>
        <v>98533</v>
      </c>
      <c r="I46" s="5"/>
    </row>
    <row r="47" spans="1:9" ht="15.75" customHeight="1" x14ac:dyDescent="0.2">
      <c r="A47" s="72" t="s">
        <v>29</v>
      </c>
      <c r="B47" s="73" t="s">
        <v>12</v>
      </c>
      <c r="C47" s="73" t="s">
        <v>22</v>
      </c>
      <c r="D47" s="73" t="s">
        <v>48</v>
      </c>
      <c r="E47" s="74" t="s">
        <v>30</v>
      </c>
      <c r="F47" s="51">
        <v>12000</v>
      </c>
      <c r="G47" s="13">
        <v>-12000</v>
      </c>
      <c r="H47" s="13">
        <f t="shared" si="10"/>
        <v>0</v>
      </c>
      <c r="I47" s="5"/>
    </row>
    <row r="48" spans="1:9" ht="15" customHeight="1" x14ac:dyDescent="0.2">
      <c r="A48" s="72" t="s">
        <v>24</v>
      </c>
      <c r="B48" s="73" t="s">
        <v>12</v>
      </c>
      <c r="C48" s="73" t="s">
        <v>22</v>
      </c>
      <c r="D48" s="73" t="s">
        <v>48</v>
      </c>
      <c r="E48" s="74" t="s">
        <v>25</v>
      </c>
      <c r="F48" s="51">
        <v>18700</v>
      </c>
      <c r="G48" s="13">
        <v>-18700</v>
      </c>
      <c r="H48" s="13">
        <f t="shared" si="10"/>
        <v>0</v>
      </c>
      <c r="I48" s="5"/>
    </row>
    <row r="49" spans="1:14" ht="28.5" customHeight="1" x14ac:dyDescent="0.2">
      <c r="A49" s="40" t="s">
        <v>49</v>
      </c>
      <c r="B49" s="41" t="s">
        <v>22</v>
      </c>
      <c r="C49" s="41" t="s">
        <v>26</v>
      </c>
      <c r="D49" s="41" t="s">
        <v>50</v>
      </c>
      <c r="E49" s="42" t="s">
        <v>0</v>
      </c>
      <c r="F49" s="52">
        <f>F50</f>
        <v>15859</v>
      </c>
      <c r="G49" s="11"/>
      <c r="H49" s="11">
        <f>F49+G49</f>
        <v>15859</v>
      </c>
    </row>
    <row r="50" spans="1:14" ht="14.45" customHeight="1" x14ac:dyDescent="0.2">
      <c r="A50" s="48" t="s">
        <v>24</v>
      </c>
      <c r="B50" s="49" t="s">
        <v>22</v>
      </c>
      <c r="C50" s="49" t="s">
        <v>26</v>
      </c>
      <c r="D50" s="49" t="s">
        <v>50</v>
      </c>
      <c r="E50" s="50" t="s">
        <v>25</v>
      </c>
      <c r="F50" s="51">
        <v>15859</v>
      </c>
      <c r="G50" s="13"/>
      <c r="H50" s="13">
        <f>F50+G50</f>
        <v>15859</v>
      </c>
    </row>
    <row r="51" spans="1:14" ht="14.45" customHeight="1" x14ac:dyDescent="0.2">
      <c r="A51" s="75" t="s">
        <v>58</v>
      </c>
      <c r="B51" s="76" t="s">
        <v>26</v>
      </c>
      <c r="C51" s="76" t="s">
        <v>59</v>
      </c>
      <c r="D51" s="76" t="s">
        <v>60</v>
      </c>
      <c r="E51" s="76"/>
      <c r="F51" s="77">
        <f>F52</f>
        <v>200000</v>
      </c>
      <c r="G51" s="14"/>
      <c r="H51" s="14">
        <f t="shared" ref="H51:H52" si="11">F51+G51</f>
        <v>200000</v>
      </c>
    </row>
    <row r="52" spans="1:14" ht="14.45" customHeight="1" x14ac:dyDescent="0.2">
      <c r="A52" s="78" t="s">
        <v>61</v>
      </c>
      <c r="B52" s="55" t="s">
        <v>26</v>
      </c>
      <c r="C52" s="55" t="s">
        <v>59</v>
      </c>
      <c r="D52" s="55" t="s">
        <v>62</v>
      </c>
      <c r="E52" s="55">
        <v>244</v>
      </c>
      <c r="F52" s="51">
        <f>F53</f>
        <v>200000</v>
      </c>
      <c r="G52" s="13"/>
      <c r="H52" s="13">
        <f t="shared" si="11"/>
        <v>200000</v>
      </c>
    </row>
    <row r="53" spans="1:14" ht="14.45" customHeight="1" x14ac:dyDescent="0.2">
      <c r="A53" s="78" t="s">
        <v>61</v>
      </c>
      <c r="B53" s="55" t="s">
        <v>26</v>
      </c>
      <c r="C53" s="55" t="s">
        <v>59</v>
      </c>
      <c r="D53" s="55" t="s">
        <v>63</v>
      </c>
      <c r="E53" s="55">
        <v>244</v>
      </c>
      <c r="F53" s="51">
        <v>200000</v>
      </c>
      <c r="G53" s="13"/>
      <c r="H53" s="13">
        <f>F53+G53</f>
        <v>200000</v>
      </c>
    </row>
    <row r="54" spans="1:14" ht="14.45" customHeight="1" x14ac:dyDescent="0.2">
      <c r="A54" s="79" t="s">
        <v>85</v>
      </c>
      <c r="B54" s="60" t="s">
        <v>87</v>
      </c>
      <c r="C54" s="60" t="s">
        <v>11</v>
      </c>
      <c r="D54" s="60" t="s">
        <v>88</v>
      </c>
      <c r="E54" s="42"/>
      <c r="F54" s="80">
        <f>F55</f>
        <v>0</v>
      </c>
      <c r="G54" s="80">
        <f t="shared" ref="G54:H54" si="12">G55</f>
        <v>35000</v>
      </c>
      <c r="H54" s="80">
        <f t="shared" si="12"/>
        <v>35000</v>
      </c>
    </row>
    <row r="55" spans="1:14" ht="28.5" customHeight="1" x14ac:dyDescent="0.2">
      <c r="A55" s="81" t="s">
        <v>86</v>
      </c>
      <c r="B55" s="71" t="s">
        <v>87</v>
      </c>
      <c r="C55" s="71" t="s">
        <v>11</v>
      </c>
      <c r="D55" s="71" t="s">
        <v>88</v>
      </c>
      <c r="E55" s="55" t="s">
        <v>89</v>
      </c>
      <c r="F55" s="82"/>
      <c r="G55" s="18">
        <v>35000</v>
      </c>
      <c r="H55" s="18">
        <f>F55+G55</f>
        <v>35000</v>
      </c>
    </row>
    <row r="56" spans="1:14" ht="28.5" customHeight="1" x14ac:dyDescent="0.2">
      <c r="A56" s="22" t="s">
        <v>93</v>
      </c>
      <c r="B56" s="59">
        <v>13</v>
      </c>
      <c r="C56" s="60" t="s">
        <v>11</v>
      </c>
      <c r="D56" s="59" t="s">
        <v>94</v>
      </c>
      <c r="E56" s="42"/>
      <c r="F56" s="80">
        <f>F57</f>
        <v>0</v>
      </c>
      <c r="G56" s="80">
        <f t="shared" ref="G56:H56" si="13">G57</f>
        <v>22000</v>
      </c>
      <c r="H56" s="80">
        <f t="shared" si="13"/>
        <v>22000</v>
      </c>
      <c r="J56" s="24"/>
      <c r="K56" s="25"/>
      <c r="L56" s="25"/>
      <c r="M56" s="26"/>
      <c r="N56" s="25"/>
    </row>
    <row r="57" spans="1:14" ht="28.5" customHeight="1" x14ac:dyDescent="0.2">
      <c r="A57" s="23" t="s">
        <v>93</v>
      </c>
      <c r="B57" s="70">
        <v>13</v>
      </c>
      <c r="C57" s="71" t="s">
        <v>11</v>
      </c>
      <c r="D57" s="70" t="s">
        <v>94</v>
      </c>
      <c r="E57" s="55" t="s">
        <v>95</v>
      </c>
      <c r="F57" s="82"/>
      <c r="G57" s="18">
        <v>22000</v>
      </c>
      <c r="H57" s="18">
        <f>F57+G57</f>
        <v>22000</v>
      </c>
      <c r="J57" s="27"/>
      <c r="K57" s="28"/>
      <c r="L57" s="28"/>
      <c r="M57" s="29"/>
      <c r="N57" s="28"/>
    </row>
    <row r="58" spans="1:14" ht="14.45" customHeight="1" x14ac:dyDescent="0.2">
      <c r="A58" s="40" t="s">
        <v>51</v>
      </c>
      <c r="B58" s="41" t="s">
        <v>52</v>
      </c>
      <c r="C58" s="41" t="s">
        <v>22</v>
      </c>
      <c r="D58" s="41" t="s">
        <v>53</v>
      </c>
      <c r="E58" s="42" t="s">
        <v>0</v>
      </c>
      <c r="F58" s="52">
        <f>F59</f>
        <v>815781.34</v>
      </c>
      <c r="G58" s="11">
        <f>G59</f>
        <v>0</v>
      </c>
      <c r="H58" s="11">
        <f t="shared" ref="H58:H59" si="14">F58+G58</f>
        <v>815781.34</v>
      </c>
    </row>
    <row r="59" spans="1:14" ht="66" customHeight="1" x14ac:dyDescent="0.2">
      <c r="A59" s="44" t="s">
        <v>54</v>
      </c>
      <c r="B59" s="45" t="s">
        <v>52</v>
      </c>
      <c r="C59" s="45" t="s">
        <v>22</v>
      </c>
      <c r="D59" s="45" t="s">
        <v>55</v>
      </c>
      <c r="E59" s="46" t="s">
        <v>0</v>
      </c>
      <c r="F59" s="47">
        <f>F60+F61</f>
        <v>815781.34</v>
      </c>
      <c r="G59" s="13">
        <f>G60+G61</f>
        <v>0</v>
      </c>
      <c r="H59" s="13">
        <f t="shared" si="14"/>
        <v>815781.34</v>
      </c>
    </row>
    <row r="60" spans="1:14" ht="13.5" customHeight="1" x14ac:dyDescent="0.2">
      <c r="A60" s="48" t="s">
        <v>56</v>
      </c>
      <c r="B60" s="49" t="s">
        <v>52</v>
      </c>
      <c r="C60" s="49" t="s">
        <v>22</v>
      </c>
      <c r="D60" s="49" t="s">
        <v>55</v>
      </c>
      <c r="E60" s="50" t="s">
        <v>57</v>
      </c>
      <c r="F60" s="51">
        <v>615781.34</v>
      </c>
      <c r="G60" s="13"/>
      <c r="H60" s="13">
        <f>F60+G60</f>
        <v>615781.34</v>
      </c>
    </row>
    <row r="61" spans="1:14" ht="16.5" customHeight="1" x14ac:dyDescent="0.2">
      <c r="A61" s="6" t="s">
        <v>56</v>
      </c>
      <c r="B61" s="7" t="s">
        <v>52</v>
      </c>
      <c r="C61" s="7" t="s">
        <v>22</v>
      </c>
      <c r="D61" s="7" t="s">
        <v>78</v>
      </c>
      <c r="E61" s="8" t="s">
        <v>57</v>
      </c>
      <c r="F61" s="17">
        <v>200000</v>
      </c>
      <c r="G61" s="13"/>
      <c r="H61" s="13">
        <f>F61+G61</f>
        <v>200000</v>
      </c>
    </row>
    <row r="62" spans="1:14" ht="14.45" customHeight="1" x14ac:dyDescent="0.2"/>
  </sheetData>
  <mergeCells count="2">
    <mergeCell ref="A2:H2"/>
    <mergeCell ref="A3:H3"/>
  </mergeCells>
  <pageMargins left="0.78740157480314965" right="0.39370078740157483" top="0.19685039370078741" bottom="0.19685039370078741" header="0.31496062992125984" footer="0.31496062992125984"/>
  <pageSetup paperSize="9" scale="65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2017-07-06T01:10:09Z</dcterms:modified>
</cp:coreProperties>
</file>