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DFX Team\Desktop\Бюджет на 2024-26\"/>
    </mc:Choice>
  </mc:AlternateContent>
  <bookViews>
    <workbookView xWindow="0" yWindow="0" windowWidth="28800" windowHeight="11730"/>
  </bookViews>
  <sheets>
    <sheet name="Table1" sheetId="1" r:id="rId1"/>
    <sheet name="Прил 5" sheetId="2" r:id="rId2"/>
  </sheets>
  <definedNames>
    <definedName name="_xlnm._FilterDatabase" localSheetId="0" hidden="1">Table1!$F$1:$F$102</definedName>
    <definedName name="_xlnm.Print_Titles" localSheetId="0">Table1!$2:$6</definedName>
    <definedName name="_xlnm.Print_Area" localSheetId="0">Table1!$A$2:$I$96</definedName>
    <definedName name="_xlnm.Print_Area" localSheetId="1">'Прил 5'!$A$1:$I$96</definedName>
  </definedNames>
  <calcPr calcId="162913"/>
</workbook>
</file>

<file path=xl/calcChain.xml><?xml version="1.0" encoding="utf-8"?>
<calcChain xmlns="http://schemas.openxmlformats.org/spreadsheetml/2006/main">
  <c r="G77" i="2" l="1"/>
  <c r="G77" i="1"/>
  <c r="G60" i="1" l="1"/>
  <c r="G27" i="1"/>
  <c r="G50" i="1"/>
  <c r="I50" i="2" l="1"/>
  <c r="H50" i="2"/>
  <c r="I50" i="1" l="1"/>
  <c r="H50" i="1"/>
  <c r="I95" i="2" l="1"/>
  <c r="H95" i="2"/>
  <c r="G95" i="2"/>
  <c r="G94" i="2" s="1"/>
  <c r="G93" i="2" s="1"/>
  <c r="G92" i="2" s="1"/>
  <c r="G91" i="2" s="1"/>
  <c r="G90" i="2" s="1"/>
  <c r="I94" i="2"/>
  <c r="I93" i="2" s="1"/>
  <c r="I92" i="2" s="1"/>
  <c r="I91" i="2" s="1"/>
  <c r="I90" i="2" s="1"/>
  <c r="H94" i="2"/>
  <c r="H93" i="2"/>
  <c r="H92" i="2" s="1"/>
  <c r="H91" i="2" s="1"/>
  <c r="H90" i="2" s="1"/>
  <c r="I88" i="2"/>
  <c r="I87" i="2" s="1"/>
  <c r="I86" i="2" s="1"/>
  <c r="I85" i="2" s="1"/>
  <c r="I84" i="2" s="1"/>
  <c r="H88" i="2"/>
  <c r="H87" i="2" s="1"/>
  <c r="H86" i="2" s="1"/>
  <c r="H85" i="2" s="1"/>
  <c r="H84" i="2" s="1"/>
  <c r="G88" i="2"/>
  <c r="G87" i="2"/>
  <c r="G86" i="2" s="1"/>
  <c r="G85" i="2" s="1"/>
  <c r="G84" i="2" s="1"/>
  <c r="I82" i="2"/>
  <c r="I81" i="2" s="1"/>
  <c r="I80" i="2" s="1"/>
  <c r="I79" i="2" s="1"/>
  <c r="H82" i="2"/>
  <c r="H81" i="2" s="1"/>
  <c r="H80" i="2" s="1"/>
  <c r="H79" i="2" s="1"/>
  <c r="G82" i="2"/>
  <c r="G81" i="2" s="1"/>
  <c r="G80" i="2" s="1"/>
  <c r="G79" i="2" s="1"/>
  <c r="I76" i="2"/>
  <c r="H76" i="2"/>
  <c r="H67" i="2" s="1"/>
  <c r="H66" i="2" s="1"/>
  <c r="H65" i="2" s="1"/>
  <c r="I73" i="2"/>
  <c r="I72" i="2" s="1"/>
  <c r="H73" i="2"/>
  <c r="H72" i="2" s="1"/>
  <c r="H71" i="2" s="1"/>
  <c r="G73" i="2"/>
  <c r="G72" i="2" s="1"/>
  <c r="G71" i="2" s="1"/>
  <c r="I67" i="2"/>
  <c r="G67" i="2"/>
  <c r="G66" i="2" s="1"/>
  <c r="G65" i="2" s="1"/>
  <c r="I66" i="2"/>
  <c r="I65" i="2" s="1"/>
  <c r="I64" i="2" s="1"/>
  <c r="I63" i="2" s="1"/>
  <c r="I59" i="2"/>
  <c r="I58" i="2" s="1"/>
  <c r="I57" i="2" s="1"/>
  <c r="I56" i="2" s="1"/>
  <c r="I55" i="2" s="1"/>
  <c r="H59" i="2"/>
  <c r="G59" i="2"/>
  <c r="H58" i="2"/>
  <c r="H57" i="2" s="1"/>
  <c r="H56" i="2" s="1"/>
  <c r="H55" i="2" s="1"/>
  <c r="G58" i="2"/>
  <c r="G57" i="2" s="1"/>
  <c r="G56" i="2" s="1"/>
  <c r="G55" i="2" s="1"/>
  <c r="I53" i="2"/>
  <c r="I52" i="2" s="1"/>
  <c r="I51" i="2" s="1"/>
  <c r="H53" i="2"/>
  <c r="H52" i="2" s="1"/>
  <c r="H51" i="2" s="1"/>
  <c r="G53" i="2"/>
  <c r="G52" i="2"/>
  <c r="G51" i="2" s="1"/>
  <c r="I49" i="2"/>
  <c r="I48" i="2" s="1"/>
  <c r="I47" i="2" s="1"/>
  <c r="I44" i="2" s="1"/>
  <c r="I38" i="2" s="1"/>
  <c r="H49" i="2"/>
  <c r="H48" i="2" s="1"/>
  <c r="H47" i="2" s="1"/>
  <c r="H44" i="2" s="1"/>
  <c r="H38" i="2" s="1"/>
  <c r="G49" i="2"/>
  <c r="G48" i="2" s="1"/>
  <c r="G47" i="2" s="1"/>
  <c r="G44" i="2" s="1"/>
  <c r="I45" i="2"/>
  <c r="H45" i="2"/>
  <c r="G45" i="2"/>
  <c r="J44" i="2"/>
  <c r="I42" i="2"/>
  <c r="H42" i="2"/>
  <c r="H41" i="2" s="1"/>
  <c r="H40" i="2" s="1"/>
  <c r="H39" i="2" s="1"/>
  <c r="G42" i="2"/>
  <c r="G41" i="2" s="1"/>
  <c r="G40" i="2" s="1"/>
  <c r="G39" i="2" s="1"/>
  <c r="I41" i="2"/>
  <c r="I40" i="2"/>
  <c r="I39" i="2" s="1"/>
  <c r="I35" i="2"/>
  <c r="H35" i="2"/>
  <c r="G35" i="2"/>
  <c r="I34" i="2"/>
  <c r="I33" i="2" s="1"/>
  <c r="I32" i="2" s="1"/>
  <c r="I31" i="2" s="1"/>
  <c r="H34" i="2"/>
  <c r="G34" i="2"/>
  <c r="H33" i="2"/>
  <c r="H32" i="2" s="1"/>
  <c r="H31" i="2" s="1"/>
  <c r="G33" i="2"/>
  <c r="G32" i="2"/>
  <c r="G31" i="2" s="1"/>
  <c r="I28" i="2"/>
  <c r="H28" i="2"/>
  <c r="G28" i="2"/>
  <c r="I26" i="2"/>
  <c r="I25" i="2" s="1"/>
  <c r="I24" i="2" s="1"/>
  <c r="I23" i="2" s="1"/>
  <c r="H26" i="2"/>
  <c r="G26" i="2"/>
  <c r="H25" i="2"/>
  <c r="H24" i="2" s="1"/>
  <c r="H23" i="2" s="1"/>
  <c r="G25" i="2"/>
  <c r="G24" i="2" s="1"/>
  <c r="G23" i="2" s="1"/>
  <c r="I21" i="2"/>
  <c r="H21" i="2"/>
  <c r="G21" i="2"/>
  <c r="I18" i="2"/>
  <c r="H18" i="2"/>
  <c r="H17" i="2" s="1"/>
  <c r="H16" i="2" s="1"/>
  <c r="H15" i="2" s="1"/>
  <c r="H14" i="2" s="1"/>
  <c r="I17" i="2"/>
  <c r="G17" i="2"/>
  <c r="I16" i="2"/>
  <c r="I15" i="2" s="1"/>
  <c r="I14" i="2" s="1"/>
  <c r="G16" i="2"/>
  <c r="G15" i="2"/>
  <c r="G14" i="2"/>
  <c r="I12" i="2"/>
  <c r="H12" i="2"/>
  <c r="G12" i="2"/>
  <c r="I11" i="2"/>
  <c r="I10" i="2" s="1"/>
  <c r="I9" i="2" s="1"/>
  <c r="I8" i="2" s="1"/>
  <c r="H11" i="2"/>
  <c r="G11" i="2"/>
  <c r="H10" i="2"/>
  <c r="H9" i="2" s="1"/>
  <c r="G10" i="2"/>
  <c r="G9" i="2"/>
  <c r="I7" i="2" l="1"/>
  <c r="I6" i="2" s="1"/>
  <c r="G64" i="2"/>
  <c r="G63" i="2" s="1"/>
  <c r="H64" i="2"/>
  <c r="H63" i="2" s="1"/>
  <c r="G8" i="2"/>
  <c r="H8" i="2"/>
  <c r="H7" i="2" s="1"/>
  <c r="H6" i="2" s="1"/>
  <c r="G38" i="2"/>
  <c r="G7" i="2" s="1"/>
  <c r="G6" i="2" s="1"/>
  <c r="H73" i="1" l="1"/>
  <c r="I73" i="1"/>
  <c r="I76" i="1"/>
  <c r="H76" i="1"/>
  <c r="H98" i="1"/>
  <c r="I98" i="1"/>
  <c r="H67" i="1"/>
  <c r="I67" i="1"/>
  <c r="I95" i="1"/>
  <c r="H95" i="1"/>
  <c r="G95" i="1"/>
  <c r="I18" i="1" l="1"/>
  <c r="H18" i="1"/>
  <c r="G73" i="1" l="1"/>
  <c r="G72" i="1" s="1"/>
  <c r="G71" i="1" s="1"/>
  <c r="G67" i="1" l="1"/>
  <c r="I72" i="1" l="1"/>
  <c r="H72" i="1"/>
  <c r="H71" i="1" s="1"/>
  <c r="G17" i="1" l="1"/>
  <c r="H66" i="1" l="1"/>
  <c r="G66" i="1" l="1"/>
  <c r="H53" i="1" l="1"/>
  <c r="H52" i="1" s="1"/>
  <c r="H51" i="1" s="1"/>
  <c r="I53" i="1"/>
  <c r="I52" i="1" s="1"/>
  <c r="I51" i="1" s="1"/>
  <c r="G53" i="1"/>
  <c r="G52" i="1" s="1"/>
  <c r="G51" i="1" s="1"/>
  <c r="G82" i="1" l="1"/>
  <c r="G81" i="1" s="1"/>
  <c r="G80" i="1" s="1"/>
  <c r="G79" i="1" s="1"/>
  <c r="I17" i="1" l="1"/>
  <c r="H17" i="1"/>
  <c r="H21" i="1"/>
  <c r="I21" i="1"/>
  <c r="G21" i="1"/>
  <c r="I35" i="1" l="1"/>
  <c r="I82" i="1"/>
  <c r="I81" i="1" s="1"/>
  <c r="I80" i="1" s="1"/>
  <c r="I79" i="1" s="1"/>
  <c r="H82" i="1"/>
  <c r="H81" i="1" s="1"/>
  <c r="H80" i="1" s="1"/>
  <c r="H79" i="1" s="1"/>
  <c r="J44" i="1"/>
  <c r="I66" i="1" l="1"/>
  <c r="H35" i="1" l="1"/>
  <c r="I94" i="1" l="1"/>
  <c r="I93" i="1" s="1"/>
  <c r="I92" i="1" s="1"/>
  <c r="I91" i="1" s="1"/>
  <c r="I90" i="1" s="1"/>
  <c r="I88" i="1"/>
  <c r="I87" i="1" s="1"/>
  <c r="I86" i="1" s="1"/>
  <c r="I85" i="1" s="1"/>
  <c r="I84" i="1" s="1"/>
  <c r="H94" i="1"/>
  <c r="H93" i="1" s="1"/>
  <c r="H92" i="1" s="1"/>
  <c r="H91" i="1" s="1"/>
  <c r="H90" i="1" s="1"/>
  <c r="H88" i="1"/>
  <c r="H87" i="1" s="1"/>
  <c r="H86" i="1" s="1"/>
  <c r="H85" i="1" s="1"/>
  <c r="H84" i="1" s="1"/>
  <c r="I65" i="1"/>
  <c r="I59" i="1"/>
  <c r="I58" i="1" s="1"/>
  <c r="I57" i="1" s="1"/>
  <c r="I56" i="1" s="1"/>
  <c r="I55" i="1" s="1"/>
  <c r="H65" i="1"/>
  <c r="H64" i="1" s="1"/>
  <c r="H59" i="1"/>
  <c r="H58" i="1" s="1"/>
  <c r="H57" i="1" s="1"/>
  <c r="H56" i="1" s="1"/>
  <c r="H55" i="1" s="1"/>
  <c r="I49" i="1"/>
  <c r="I48" i="1" s="1"/>
  <c r="I47" i="1" s="1"/>
  <c r="I45" i="1"/>
  <c r="I42" i="1"/>
  <c r="I41" i="1" s="1"/>
  <c r="I40" i="1" s="1"/>
  <c r="I39" i="1" s="1"/>
  <c r="I34" i="1"/>
  <c r="I33" i="1" s="1"/>
  <c r="I32" i="1" s="1"/>
  <c r="I31" i="1" s="1"/>
  <c r="I28" i="1"/>
  <c r="H49" i="1"/>
  <c r="H48" i="1" s="1"/>
  <c r="H47" i="1" s="1"/>
  <c r="H45" i="1"/>
  <c r="H42" i="1"/>
  <c r="H41" i="1" s="1"/>
  <c r="H40" i="1" s="1"/>
  <c r="H39" i="1" s="1"/>
  <c r="H34" i="1"/>
  <c r="H33" i="1" s="1"/>
  <c r="H32" i="1" s="1"/>
  <c r="H31" i="1" s="1"/>
  <c r="H28" i="1"/>
  <c r="I26" i="1"/>
  <c r="I25" i="1" s="1"/>
  <c r="I24" i="1" s="1"/>
  <c r="I23" i="1" s="1"/>
  <c r="I16" i="1"/>
  <c r="I15" i="1" s="1"/>
  <c r="I12" i="1"/>
  <c r="I11" i="1" s="1"/>
  <c r="I10" i="1" s="1"/>
  <c r="I9" i="1" s="1"/>
  <c r="H26" i="1"/>
  <c r="H25" i="1" s="1"/>
  <c r="H24" i="1" s="1"/>
  <c r="H23" i="1" s="1"/>
  <c r="H16" i="1"/>
  <c r="H15" i="1" s="1"/>
  <c r="H12" i="1"/>
  <c r="H11" i="1" s="1"/>
  <c r="H10" i="1" s="1"/>
  <c r="H9" i="1" s="1"/>
  <c r="I64" i="1" l="1"/>
  <c r="I63" i="1" s="1"/>
  <c r="I14" i="1"/>
  <c r="I8" i="1" s="1"/>
  <c r="H14" i="1"/>
  <c r="H8" i="1" s="1"/>
  <c r="H44" i="1"/>
  <c r="H38" i="1" s="1"/>
  <c r="I44" i="1"/>
  <c r="I38" i="1" s="1"/>
  <c r="H63" i="1"/>
  <c r="H7" i="1" l="1"/>
  <c r="H6" i="1" s="1"/>
  <c r="H100" i="1" s="1"/>
  <c r="I7" i="1"/>
  <c r="I6" i="1" s="1"/>
  <c r="I100" i="1" s="1"/>
  <c r="G35" i="1"/>
  <c r="G26" i="1"/>
  <c r="G42" i="1"/>
  <c r="G41" i="1" s="1"/>
  <c r="G40" i="1" s="1"/>
  <c r="G39" i="1" s="1"/>
  <c r="I102" i="1" l="1"/>
  <c r="I104" i="1"/>
  <c r="H102" i="1"/>
  <c r="H104" i="1"/>
  <c r="G45" i="1"/>
  <c r="G94" i="1" l="1"/>
  <c r="G93" i="1" s="1"/>
  <c r="G92" i="1" s="1"/>
  <c r="G91" i="1" s="1"/>
  <c r="G90" i="1" s="1"/>
  <c r="G88" i="1"/>
  <c r="G87" i="1" s="1"/>
  <c r="G86" i="1" s="1"/>
  <c r="G85" i="1" s="1"/>
  <c r="G84" i="1" s="1"/>
  <c r="G65" i="1"/>
  <c r="G59" i="1"/>
  <c r="G58" i="1" s="1"/>
  <c r="G57" i="1" s="1"/>
  <c r="G56" i="1" s="1"/>
  <c r="G55" i="1" s="1"/>
  <c r="G49" i="1"/>
  <c r="G48" i="1" s="1"/>
  <c r="G47" i="1" s="1"/>
  <c r="G34" i="1"/>
  <c r="G33" i="1" s="1"/>
  <c r="G32" i="1" s="1"/>
  <c r="G31" i="1" s="1"/>
  <c r="G25" i="1"/>
  <c r="G24" i="1" s="1"/>
  <c r="G23" i="1" s="1"/>
  <c r="G28" i="1"/>
  <c r="G16" i="1"/>
  <c r="G15" i="1" s="1"/>
  <c r="G14" i="1" s="1"/>
  <c r="G12" i="1"/>
  <c r="G11" i="1" s="1"/>
  <c r="G10" i="1" s="1"/>
  <c r="G9" i="1" s="1"/>
  <c r="G8" i="1" l="1"/>
  <c r="G44" i="1"/>
  <c r="G38" i="1" s="1"/>
  <c r="G64" i="1"/>
  <c r="G63" i="1" s="1"/>
  <c r="G103" i="1" s="1"/>
  <c r="G7" i="1" l="1"/>
  <c r="G6" i="1" s="1"/>
  <c r="G100" i="1" s="1"/>
  <c r="G102" i="1" l="1"/>
  <c r="G104" i="1"/>
</calcChain>
</file>

<file path=xl/sharedStrings.xml><?xml version="1.0" encoding="utf-8"?>
<sst xmlns="http://schemas.openxmlformats.org/spreadsheetml/2006/main" count="1060" uniqueCount="119">
  <si>
    <t/>
  </si>
  <si>
    <t>Наименование</t>
  </si>
  <si>
    <t>ВЕД</t>
  </si>
  <si>
    <t>РЗ</t>
  </si>
  <si>
    <t>ПР</t>
  </si>
  <si>
    <t>ЦСР</t>
  </si>
  <si>
    <t>ВР</t>
  </si>
  <si>
    <t>ВСЕГО</t>
  </si>
  <si>
    <t>809</t>
  </si>
  <si>
    <t>Общегос.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</si>
  <si>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</si>
  <si>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</si>
  <si>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</si>
  <si>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</si>
  <si>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</si>
  <si>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</si>
  <si>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</si>
  <si>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Глава муниципального образования</t>
  </si>
  <si>
    <t>99 1 00 11600</t>
  </si>
  <si>
    <t>Расходы на выплаты персоналу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</si>
  <si>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</si>
  <si>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</si>
  <si>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</si>
  <si>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содержание органов местного самоуправления</t>
  </si>
  <si>
    <t>99 1 00 11410</t>
  </si>
  <si>
    <t>Закупка товаров, работ и услуг для гос.нужд</t>
  </si>
  <si>
    <t>200</t>
  </si>
  <si>
    <t>Иные бюджетные ассигнования</t>
  </si>
  <si>
    <t>800</t>
  </si>
  <si>
    <t>Другие общегосударственные вопросы</t>
  </si>
  <si>
    <t>13</t>
  </si>
  <si>
    <t>Прочие непрограммные расходы</t>
  </si>
  <si>
    <t>99 5 00 00000</t>
  </si>
  <si>
    <t>Расходы по управлению муниципальным имуществом и земельными ресурсами</t>
  </si>
  <si>
    <t>99 5 00 91002</t>
  </si>
  <si>
    <t>Расходы на исполнение судебных решений о взыскании из бюджета по искам юридических и физических лиц</t>
  </si>
  <si>
    <t>99 5 00 91017</t>
  </si>
  <si>
    <t>Национальная оборона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</si>
  <si>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</si>
  <si>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</si>
  <si>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</si>
  <si>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</si>
  <si>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Органы юстиции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</si>
  <si>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</si>
  <si>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</si>
  <si>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Расходы по предупреждению и ликвидации последствий чрезвычайных ситуаций и стихийных бедствий природного и техногенного характера</t>
  </si>
  <si>
    <t>99 5 00 91003</t>
  </si>
  <si>
    <t>ЖКХ</t>
  </si>
  <si>
    <t>05</t>
  </si>
  <si>
    <t>Благоустройство</t>
  </si>
  <si>
    <t>Организация ритуальных услуг и содержание мест захоронения</t>
  </si>
  <si>
    <t>Культ, кино и СМИ</t>
  </si>
  <si>
    <t>08</t>
  </si>
  <si>
    <t>Культура</t>
  </si>
  <si>
    <t>Развитие культуры</t>
  </si>
  <si>
    <t>Обеспечение прав граждан на участие в культурной жизни</t>
  </si>
  <si>
    <t>Расходы на обеспечение деятельности (оказание услуг) муниципальных учреждений</t>
  </si>
  <si>
    <t>10 2 00 22001</t>
  </si>
  <si>
    <t>Расходы в области культурно-досуговой деятельности</t>
  </si>
  <si>
    <t>99 5 00 91013</t>
  </si>
  <si>
    <t>Социальная политика</t>
  </si>
  <si>
    <t>10</t>
  </si>
  <si>
    <t>Пенсионное обеспечение</t>
  </si>
  <si>
    <t>99 5 00 91018</t>
  </si>
  <si>
    <t>Социальное обеспечение и иные выплаты населению</t>
  </si>
  <si>
    <t>300</t>
  </si>
  <si>
    <t>Физическая культура и спорт</t>
  </si>
  <si>
    <t>11</t>
  </si>
  <si>
    <t>Другие вопросы в области физ.культуры и спорта</t>
  </si>
  <si>
    <t>Развитие физической культуры и спорта</t>
  </si>
  <si>
    <t>14 0 00 00000</t>
  </si>
  <si>
    <t>Развитие массового спорта</t>
  </si>
  <si>
    <t>14 2 00 00000</t>
  </si>
  <si>
    <t>Организация и проведение физкультурно-оздоровительных и спортивно-массовых мероприятий</t>
  </si>
  <si>
    <t>14 2 00 10010</t>
  </si>
  <si>
    <t>Межбюд. транс. общего характ. бюдж. суб.РФ и муниц</t>
  </si>
  <si>
    <t>14</t>
  </si>
  <si>
    <t>Прочие межбюджетные трансферты общего характера</t>
  </si>
  <si>
    <t>Межбюджетные трансферты</t>
  </si>
  <si>
    <t>99 6 00 00000</t>
  </si>
  <si>
    <t>99 6 00 88300</t>
  </si>
  <si>
    <t>500</t>
  </si>
  <si>
    <t xml:space="preserve">рублей </t>
  </si>
  <si>
    <t xml:space="preserve">Субсидии, передаваемые в государственный бюджет  </t>
  </si>
  <si>
    <t>99 5 00 91011</t>
  </si>
  <si>
    <t>Программные расходы</t>
  </si>
  <si>
    <t>22 2 00 10050</t>
  </si>
  <si>
    <t>Закупка товаров, работ и услуг для обеспечения государственных (муниципальных) нужд</t>
  </si>
  <si>
    <t>Сумма на 2024 год</t>
  </si>
  <si>
    <t>Администрация муниципального образования "Садынский национальный эвенкийский наслег"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</si>
  <si>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</si>
  <si>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БУ на иные цели (за счет средств МО "Мирнинский район")</t>
  </si>
  <si>
    <t>612</t>
  </si>
  <si>
    <t>Условно утвержденные расходы</t>
  </si>
  <si>
    <t xml:space="preserve">Резервный фонд </t>
  </si>
  <si>
    <t>99 5 00 71100</t>
  </si>
  <si>
    <t>Сумма на 2025 год</t>
  </si>
  <si>
    <t>Бюджетные инвестиции в объекты капитального строительства государственной (муниципальной) собственности</t>
  </si>
  <si>
    <t>99 5 00 91 013</t>
  </si>
  <si>
    <t xml:space="preserve">Дорожное хозяйство </t>
  </si>
  <si>
    <t>09</t>
  </si>
  <si>
    <t>99 5 00 91008</t>
  </si>
  <si>
    <t>Сумма на 2026 год</t>
  </si>
  <si>
    <t>Приложение № 4
к решению сессии
№ ___ от _____________ г.</t>
  </si>
  <si>
    <t xml:space="preserve">Распределение бюджетных ассигнований по разделам, подразделам, целевым статьям, группам видов расходов классификации расходов  бюджета муниципального образования «Садынский национальный эвенкийский наслег» Мирнинского района Республики Саха (Якутия)
 на 2024 год и плановый период 2025 и 2026 годов </t>
  </si>
  <si>
    <t>50 4 00 22003</t>
  </si>
  <si>
    <t>50 4 00 00000</t>
  </si>
  <si>
    <t>00 0 00 00000</t>
  </si>
  <si>
    <t>ДОХ</t>
  </si>
  <si>
    <t>РАСХ</t>
  </si>
  <si>
    <t>Отклонение</t>
  </si>
  <si>
    <t>уур</t>
  </si>
  <si>
    <t>Национальная безопасность</t>
  </si>
  <si>
    <t>прогр</t>
  </si>
  <si>
    <t>непр</t>
  </si>
  <si>
    <t>Приложение № 5
к решению сессии
№ ___ от _____________ г.</t>
  </si>
  <si>
    <t xml:space="preserve">Ведомственная структура расходов бюджета муниципального образования «Садынский национальный эвенкийский наслег» Мирнинского района Республики Саха (Якутия)
 на 2024 год и плановый период 2025 и 2026 годов </t>
  </si>
  <si>
    <t>Общегосударственные вопросы</t>
  </si>
  <si>
    <t>Межбюджетные трансферты общего характера бюджетам субъектов российской федерации и муниципальных образований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</si>
</sst>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8" x14ac:knownFonts="1"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top" wrapText="1"/>
    </xf>
    <xf numFmtId="43" fontId="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</cellStyleXfs>
  <cellXfs count="67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" fontId="0" fillId="0" borderId="3" xfId="0" applyNumberFormat="1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horizontal="right" vertical="top" wrapText="1"/>
    </xf>
    <xf numFmtId="4" fontId="0" fillId="0" borderId="5" xfId="0" applyNumberFormat="1" applyFont="1" applyFill="1" applyBorder="1" applyAlignment="1">
      <alignment horizontal="right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0" fillId="0" borderId="6" xfId="0" applyFont="1" applyFill="1" applyBorder="1" applyAlignment="1">
      <alignment horizontal="center" vertical="top" wrapText="1"/>
    </xf>
    <xf numFmtId="4" fontId="0" fillId="0" borderId="7" xfId="0" applyNumberFormat="1" applyFont="1" applyFill="1" applyBorder="1" applyAlignment="1">
      <alignment horizontal="right" vertical="top" wrapText="1"/>
    </xf>
    <xf numFmtId="43" fontId="0" fillId="0" borderId="2" xfId="1" applyFont="1" applyFill="1" applyBorder="1" applyAlignment="1">
      <alignment vertical="top" wrapText="1"/>
    </xf>
    <xf numFmtId="43" fontId="0" fillId="0" borderId="3" xfId="1" applyFont="1" applyFill="1" applyBorder="1" applyAlignment="1">
      <alignment horizontal="right" vertical="top" wrapText="1"/>
    </xf>
    <xf numFmtId="43" fontId="0" fillId="0" borderId="2" xfId="1" applyFont="1" applyFill="1" applyBorder="1" applyAlignment="1">
      <alignment horizontal="right" vertical="top" wrapText="1"/>
    </xf>
    <xf numFmtId="43" fontId="1" fillId="0" borderId="3" xfId="1" applyFont="1" applyFill="1" applyBorder="1" applyAlignment="1">
      <alignment horizontal="right" vertical="top" wrapText="1"/>
    </xf>
    <xf numFmtId="4" fontId="0" fillId="2" borderId="2" xfId="0" applyNumberFormat="1" applyFont="1" applyFill="1" applyBorder="1" applyAlignment="1">
      <alignment horizontal="right" vertical="top" wrapText="1"/>
    </xf>
    <xf numFmtId="4" fontId="1" fillId="4" borderId="3" xfId="0" applyNumberFormat="1" applyFont="1" applyFill="1" applyBorder="1" applyAlignment="1">
      <alignment horizontal="right" vertical="top" wrapText="1"/>
    </xf>
    <xf numFmtId="4" fontId="1" fillId="4" borderId="2" xfId="0" applyNumberFormat="1" applyFont="1" applyFill="1" applyBorder="1" applyAlignment="1">
      <alignment horizontal="right" vertical="top" wrapText="1"/>
    </xf>
    <xf numFmtId="43" fontId="0" fillId="0" borderId="0" xfId="1" applyFont="1" applyFill="1" applyAlignment="1">
      <alignment vertical="top" wrapText="1"/>
    </xf>
    <xf numFmtId="43" fontId="1" fillId="0" borderId="3" xfId="1" applyFont="1" applyFill="1" applyBorder="1" applyAlignment="1">
      <alignment horizontal="center" vertical="center" wrapText="1"/>
    </xf>
    <xf numFmtId="43" fontId="0" fillId="2" borderId="3" xfId="1" applyFont="1" applyFill="1" applyBorder="1" applyAlignment="1">
      <alignment horizontal="right" vertical="top" wrapText="1"/>
    </xf>
    <xf numFmtId="43" fontId="0" fillId="3" borderId="3" xfId="1" applyFont="1" applyFill="1" applyBorder="1" applyAlignment="1">
      <alignment horizontal="right" vertical="top" wrapText="1"/>
    </xf>
    <xf numFmtId="43" fontId="3" fillId="0" borderId="3" xfId="1" applyFont="1" applyFill="1" applyBorder="1" applyAlignment="1">
      <alignment horizontal="right" vertical="top" wrapText="1"/>
    </xf>
    <xf numFmtId="4" fontId="0" fillId="3" borderId="2" xfId="0" applyNumberFormat="1" applyFont="1" applyFill="1" applyBorder="1" applyAlignment="1">
      <alignment horizontal="right" vertical="top" wrapText="1"/>
    </xf>
    <xf numFmtId="0" fontId="0" fillId="0" borderId="0" xfId="0" applyFont="1" applyFill="1" applyAlignment="1">
      <alignment horizontal="right" vertical="top"/>
    </xf>
    <xf numFmtId="0" fontId="0" fillId="0" borderId="0" xfId="0" applyFont="1" applyFill="1" applyAlignment="1">
      <alignment horizontal="right" vertical="top" wrapText="1"/>
    </xf>
    <xf numFmtId="43" fontId="0" fillId="0" borderId="5" xfId="1" applyFont="1" applyFill="1" applyBorder="1" applyAlignment="1">
      <alignment horizontal="right" vertical="top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3" xfId="0" applyNumberFormat="1" applyFont="1" applyFill="1" applyBorder="1" applyAlignment="1">
      <alignment horizontal="right" vertical="center" wrapText="1"/>
    </xf>
    <xf numFmtId="4" fontId="1" fillId="5" borderId="2" xfId="0" applyNumberFormat="1" applyFont="1" applyFill="1" applyBorder="1" applyAlignment="1">
      <alignment horizontal="right" vertical="center" wrapText="1"/>
    </xf>
    <xf numFmtId="0" fontId="0" fillId="3" borderId="1" xfId="0" applyFont="1" applyFill="1" applyBorder="1" applyAlignment="1">
      <alignment horizontal="center" vertical="top" wrapText="1"/>
    </xf>
    <xf numFmtId="49" fontId="0" fillId="3" borderId="1" xfId="0" applyNumberFormat="1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center" vertical="top" wrapText="1"/>
    </xf>
    <xf numFmtId="4" fontId="2" fillId="6" borderId="3" xfId="0" applyNumberFormat="1" applyFont="1" applyFill="1" applyBorder="1" applyAlignment="1">
      <alignment horizontal="right" vertical="top" wrapText="1"/>
    </xf>
    <xf numFmtId="4" fontId="2" fillId="6" borderId="2" xfId="0" applyNumberFormat="1" applyFont="1" applyFill="1" applyBorder="1" applyAlignment="1">
      <alignment horizontal="right" vertical="top" wrapText="1"/>
    </xf>
    <xf numFmtId="4" fontId="1" fillId="6" borderId="3" xfId="0" applyNumberFormat="1" applyFont="1" applyFill="1" applyBorder="1" applyAlignment="1">
      <alignment horizontal="right" vertical="top" wrapText="1"/>
    </xf>
    <xf numFmtId="4" fontId="1" fillId="6" borderId="2" xfId="0" applyNumberFormat="1" applyFont="1" applyFill="1" applyBorder="1" applyAlignment="1">
      <alignment horizontal="right" vertical="top" wrapText="1"/>
    </xf>
    <xf numFmtId="49" fontId="1" fillId="6" borderId="1" xfId="0" applyNumberFormat="1" applyFont="1" applyFill="1" applyBorder="1" applyAlignment="1">
      <alignment horizontal="center" vertical="top" wrapText="1"/>
    </xf>
    <xf numFmtId="43" fontId="1" fillId="6" borderId="3" xfId="1" applyFont="1" applyFill="1" applyBorder="1" applyAlignment="1">
      <alignment horizontal="right" vertical="top" wrapText="1"/>
    </xf>
    <xf numFmtId="4" fontId="6" fillId="6" borderId="3" xfId="0" applyNumberFormat="1" applyFont="1" applyFill="1" applyBorder="1" applyAlignment="1">
      <alignment horizontal="right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tabSelected="1" zoomScale="115" zoomScaleNormal="115" workbookViewId="0">
      <selection activeCell="G67" sqref="G67"/>
    </sheetView>
  </sheetViews>
  <sheetFormatPr defaultRowHeight="12.75" x14ac:dyDescent="0.2"/>
  <cols>
    <col min="1" max="1" width="45" customWidth="1"/>
    <col min="2" max="2" width="8.83203125" hidden="1" customWidth="1"/>
    <col min="3" max="3" width="9" customWidth="1"/>
    <col min="4" max="4" width="9.1640625" customWidth="1"/>
    <col min="5" max="5" width="15" customWidth="1"/>
    <col min="6" max="6" width="9.1640625" customWidth="1"/>
    <col min="7" max="7" width="15.33203125" style="37" customWidth="1"/>
    <col min="8" max="8" width="19" customWidth="1"/>
    <col min="9" max="9" width="15.6640625" customWidth="1"/>
    <col min="10" max="10" width="16.1640625" customWidth="1"/>
    <col min="12" max="12" width="12.6640625" customWidth="1"/>
  </cols>
  <sheetData>
    <row r="1" spans="1:12" x14ac:dyDescent="0.2">
      <c r="A1" t="s">
        <v>0</v>
      </c>
    </row>
    <row r="2" spans="1:12" ht="48" customHeight="1" x14ac:dyDescent="0.2">
      <c r="A2" s="65" t="s">
        <v>103</v>
      </c>
      <c r="B2" s="65"/>
      <c r="C2" s="65"/>
      <c r="D2" s="65"/>
      <c r="E2" s="65"/>
      <c r="F2" s="65"/>
      <c r="G2" s="65"/>
      <c r="H2" s="65"/>
      <c r="I2" s="65"/>
    </row>
    <row r="3" spans="1:12" ht="75" customHeight="1" x14ac:dyDescent="0.2">
      <c r="A3" s="64" t="s">
        <v>104</v>
      </c>
      <c r="B3" s="64"/>
      <c r="C3" s="64"/>
      <c r="D3" s="64"/>
      <c r="E3" s="64"/>
      <c r="F3" s="64"/>
      <c r="G3" s="64"/>
      <c r="H3" s="64"/>
      <c r="I3" s="64"/>
    </row>
    <row r="4" spans="1:12" ht="31.35" customHeight="1" x14ac:dyDescent="0.2">
      <c r="A4" s="66" t="s">
        <v>82</v>
      </c>
      <c r="B4" s="66"/>
      <c r="C4" s="66"/>
      <c r="D4" s="66"/>
      <c r="E4" s="66"/>
      <c r="F4" s="66"/>
      <c r="G4" s="66"/>
      <c r="H4" s="66"/>
      <c r="I4" s="66"/>
    </row>
    <row r="5" spans="1:12" ht="105.2" customHeight="1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38" t="s">
        <v>88</v>
      </c>
      <c r="H5" s="13" t="s">
        <v>96</v>
      </c>
      <c r="I5" s="18" t="s">
        <v>102</v>
      </c>
    </row>
    <row r="6" spans="1:12" ht="15.2" customHeight="1" x14ac:dyDescent="0.2">
      <c r="A6" s="46" t="s">
        <v>7</v>
      </c>
      <c r="B6" s="47" t="s">
        <v>0</v>
      </c>
      <c r="C6" s="47" t="s">
        <v>0</v>
      </c>
      <c r="D6" s="47" t="s">
        <v>0</v>
      </c>
      <c r="E6" s="47" t="s">
        <v>0</v>
      </c>
      <c r="F6" s="47" t="s">
        <v>0</v>
      </c>
      <c r="G6" s="48">
        <f>G7+G96</f>
        <v>49405462.009999998</v>
      </c>
      <c r="H6" s="48">
        <f>H7+H96</f>
        <v>13056188.699999997</v>
      </c>
      <c r="I6" s="49">
        <f>I7+I96</f>
        <v>13004136.249999998</v>
      </c>
      <c r="L6" s="26"/>
    </row>
    <row r="7" spans="1:12" ht="38.25" hidden="1" customHeight="1" x14ac:dyDescent="0.2">
      <c r="A7" s="2" t="s">
        <v>89</v>
      </c>
      <c r="B7" s="3" t="s">
        <v>8</v>
      </c>
      <c r="C7" s="3" t="s">
        <v>0</v>
      </c>
      <c r="D7" s="3" t="s">
        <v>0</v>
      </c>
      <c r="E7" s="3" t="s">
        <v>0</v>
      </c>
      <c r="F7" s="3" t="s">
        <v>0</v>
      </c>
      <c r="G7" s="14">
        <f>G8+G31+G38+G55+G63+G79+G84+G90+G51</f>
        <v>49405462.009999998</v>
      </c>
      <c r="H7" s="14">
        <f>H8+H31+H38+H55+H63+H79+H84+H90+H51</f>
        <v>13024788.699999997</v>
      </c>
      <c r="I7" s="14">
        <f>I8+I31+I38+I55+I63+I79+I84+I90+I51</f>
        <v>12937836.249999998</v>
      </c>
      <c r="L7" s="26"/>
    </row>
    <row r="8" spans="1:12" ht="14.45" customHeight="1" x14ac:dyDescent="0.2">
      <c r="A8" s="2" t="s">
        <v>117</v>
      </c>
      <c r="B8" s="3" t="s">
        <v>8</v>
      </c>
      <c r="C8" s="3" t="s">
        <v>10</v>
      </c>
      <c r="D8" s="3" t="s">
        <v>0</v>
      </c>
      <c r="E8" s="3" t="s">
        <v>0</v>
      </c>
      <c r="F8" s="3" t="s">
        <v>0</v>
      </c>
      <c r="G8" s="14">
        <f>G9+G14+G21+G23</f>
        <v>15683602.92</v>
      </c>
      <c r="H8" s="14">
        <f>H9+H14+H27+H21</f>
        <v>5581735.5099999998</v>
      </c>
      <c r="I8" s="14">
        <f t="shared" ref="I8" si="0">I9+I14+I27+I21</f>
        <v>5581735.5099999998</v>
      </c>
    </row>
    <row r="9" spans="1:12" ht="43.35" customHeight="1" x14ac:dyDescent="0.2">
      <c r="A9" s="52" t="s">
        <v>11</v>
      </c>
      <c r="B9" s="53" t="s">
        <v>8</v>
      </c>
      <c r="C9" s="53" t="s">
        <v>10</v>
      </c>
      <c r="D9" s="53" t="s">
        <v>12</v>
      </c>
      <c r="E9" s="53" t="s">
        <v>0</v>
      </c>
      <c r="F9" s="53" t="s">
        <v>0</v>
      </c>
      <c r="G9" s="54">
        <f t="shared" ref="G9:I11" si="1">G10</f>
        <v>1806542.25</v>
      </c>
      <c r="H9" s="54">
        <f t="shared" si="1"/>
        <v>1806542.25</v>
      </c>
      <c r="I9" s="55">
        <f t="shared" si="1"/>
        <v>1806542.25</v>
      </c>
      <c r="L9" s="26"/>
    </row>
    <row r="10" spans="1:12" ht="14.45" customHeight="1" x14ac:dyDescent="0.2">
      <c r="A10" s="2" t="s">
        <v>13</v>
      </c>
      <c r="B10" s="3" t="s">
        <v>8</v>
      </c>
      <c r="C10" s="3" t="s">
        <v>10</v>
      </c>
      <c r="D10" s="3" t="s">
        <v>12</v>
      </c>
      <c r="E10" s="3" t="s">
        <v>14</v>
      </c>
      <c r="F10" s="3" t="s">
        <v>0</v>
      </c>
      <c r="G10" s="15">
        <f t="shared" si="1"/>
        <v>1806542.25</v>
      </c>
      <c r="H10" s="15">
        <f t="shared" si="1"/>
        <v>1806542.25</v>
      </c>
      <c r="I10" s="21">
        <f t="shared" si="1"/>
        <v>1806542.25</v>
      </c>
    </row>
    <row r="11" spans="1:12" ht="43.35" customHeight="1" x14ac:dyDescent="0.2">
      <c r="A11" s="2" t="s">
        <v>15</v>
      </c>
      <c r="B11" s="3" t="s">
        <v>8</v>
      </c>
      <c r="C11" s="3" t="s">
        <v>10</v>
      </c>
      <c r="D11" s="3" t="s">
        <v>12</v>
      </c>
      <c r="E11" s="3" t="s">
        <v>16</v>
      </c>
      <c r="F11" s="3" t="s">
        <v>0</v>
      </c>
      <c r="G11" s="15">
        <f t="shared" si="1"/>
        <v>1806542.25</v>
      </c>
      <c r="H11" s="15">
        <f t="shared" si="1"/>
        <v>1806542.25</v>
      </c>
      <c r="I11" s="21">
        <f t="shared" si="1"/>
        <v>1806542.25</v>
      </c>
      <c r="L11" s="26"/>
    </row>
    <row r="12" spans="1:12" ht="14.45" customHeight="1" x14ac:dyDescent="0.2">
      <c r="A12" s="4" t="s">
        <v>17</v>
      </c>
      <c r="B12" s="5" t="s">
        <v>8</v>
      </c>
      <c r="C12" s="5" t="s">
        <v>10</v>
      </c>
      <c r="D12" s="5" t="s">
        <v>12</v>
      </c>
      <c r="E12" s="5" t="s">
        <v>18</v>
      </c>
      <c r="F12" s="5" t="s">
        <v>0</v>
      </c>
      <c r="G12" s="15">
        <f>G13</f>
        <v>1806542.25</v>
      </c>
      <c r="H12" s="15">
        <f>H13</f>
        <v>1806542.25</v>
      </c>
      <c r="I12" s="21">
        <f>I13</f>
        <v>1806542.25</v>
      </c>
    </row>
    <row r="13" spans="1:12" ht="14.45" customHeight="1" x14ac:dyDescent="0.2">
      <c r="A13" s="6" t="s">
        <v>19</v>
      </c>
      <c r="B13" s="7" t="s">
        <v>8</v>
      </c>
      <c r="C13" s="7" t="s">
        <v>10</v>
      </c>
      <c r="D13" s="7" t="s">
        <v>12</v>
      </c>
      <c r="E13" s="7" t="s">
        <v>18</v>
      </c>
      <c r="F13" s="7" t="s">
        <v>20</v>
      </c>
      <c r="G13" s="31">
        <v>1806542.25</v>
      </c>
      <c r="H13" s="31">
        <v>1806542.25</v>
      </c>
      <c r="I13" s="16">
        <v>1806542.25</v>
      </c>
    </row>
    <row r="14" spans="1:12" ht="72.599999999999994" customHeight="1" x14ac:dyDescent="0.2">
      <c r="A14" s="52" t="s">
        <v>21</v>
      </c>
      <c r="B14" s="53" t="s">
        <v>8</v>
      </c>
      <c r="C14" s="53" t="s">
        <v>10</v>
      </c>
      <c r="D14" s="53" t="s">
        <v>22</v>
      </c>
      <c r="E14" s="53" t="s">
        <v>0</v>
      </c>
      <c r="F14" s="53" t="s">
        <v>0</v>
      </c>
      <c r="G14" s="56">
        <f>G15</f>
        <v>4240093.26</v>
      </c>
      <c r="H14" s="56">
        <f t="shared" ref="G14:I16" si="2">H15</f>
        <v>3765193.26</v>
      </c>
      <c r="I14" s="57">
        <f t="shared" si="2"/>
        <v>3765193.26</v>
      </c>
    </row>
    <row r="15" spans="1:12" ht="14.45" customHeight="1" x14ac:dyDescent="0.2">
      <c r="A15" s="2" t="s">
        <v>13</v>
      </c>
      <c r="B15" s="3" t="s">
        <v>8</v>
      </c>
      <c r="C15" s="3" t="s">
        <v>10</v>
      </c>
      <c r="D15" s="3" t="s">
        <v>22</v>
      </c>
      <c r="E15" s="3" t="s">
        <v>14</v>
      </c>
      <c r="F15" s="3" t="s">
        <v>0</v>
      </c>
      <c r="G15" s="14">
        <f t="shared" si="2"/>
        <v>4240093.26</v>
      </c>
      <c r="H15" s="14">
        <f t="shared" si="2"/>
        <v>3765193.26</v>
      </c>
      <c r="I15" s="20">
        <f t="shared" si="2"/>
        <v>3765193.26</v>
      </c>
    </row>
    <row r="16" spans="1:12" ht="43.35" customHeight="1" x14ac:dyDescent="0.2">
      <c r="A16" s="2" t="s">
        <v>15</v>
      </c>
      <c r="B16" s="3" t="s">
        <v>8</v>
      </c>
      <c r="C16" s="3" t="s">
        <v>10</v>
      </c>
      <c r="D16" s="3" t="s">
        <v>22</v>
      </c>
      <c r="E16" s="3" t="s">
        <v>16</v>
      </c>
      <c r="F16" s="3" t="s">
        <v>0</v>
      </c>
      <c r="G16" s="14">
        <f t="shared" si="2"/>
        <v>4240093.26</v>
      </c>
      <c r="H16" s="14">
        <f t="shared" si="2"/>
        <v>3765193.26</v>
      </c>
      <c r="I16" s="20">
        <f t="shared" si="2"/>
        <v>3765193.26</v>
      </c>
    </row>
    <row r="17" spans="1:9" ht="28.9" customHeight="1" x14ac:dyDescent="0.2">
      <c r="A17" s="4" t="s">
        <v>23</v>
      </c>
      <c r="B17" s="5" t="s">
        <v>8</v>
      </c>
      <c r="C17" s="5" t="s">
        <v>10</v>
      </c>
      <c r="D17" s="5" t="s">
        <v>22</v>
      </c>
      <c r="E17" s="5" t="s">
        <v>24</v>
      </c>
      <c r="F17" s="5" t="s">
        <v>0</v>
      </c>
      <c r="G17" s="15">
        <f>G18+G19+G20</f>
        <v>4240093.26</v>
      </c>
      <c r="H17" s="15">
        <f>H18+H19+H20</f>
        <v>3765193.26</v>
      </c>
      <c r="I17" s="21">
        <f>I18+I19+I20</f>
        <v>3765193.26</v>
      </c>
    </row>
    <row r="18" spans="1:9" ht="14.45" customHeight="1" x14ac:dyDescent="0.2">
      <c r="A18" s="6" t="s">
        <v>19</v>
      </c>
      <c r="B18" s="7" t="s">
        <v>8</v>
      </c>
      <c r="C18" s="7" t="s">
        <v>10</v>
      </c>
      <c r="D18" s="7" t="s">
        <v>22</v>
      </c>
      <c r="E18" s="7" t="s">
        <v>24</v>
      </c>
      <c r="F18" s="7" t="s">
        <v>20</v>
      </c>
      <c r="G18" s="31">
        <v>3765193.26</v>
      </c>
      <c r="H18" s="31">
        <f>3835593.26-70400</f>
        <v>3765193.26</v>
      </c>
      <c r="I18" s="16">
        <f>3835593.26-70400</f>
        <v>3765193.26</v>
      </c>
    </row>
    <row r="19" spans="1:9" ht="14.45" customHeight="1" x14ac:dyDescent="0.2">
      <c r="A19" s="6" t="s">
        <v>25</v>
      </c>
      <c r="B19" s="7" t="s">
        <v>8</v>
      </c>
      <c r="C19" s="7" t="s">
        <v>10</v>
      </c>
      <c r="D19" s="7" t="s">
        <v>22</v>
      </c>
      <c r="E19" s="7" t="s">
        <v>24</v>
      </c>
      <c r="F19" s="7" t="s">
        <v>26</v>
      </c>
      <c r="G19" s="31">
        <v>464900</v>
      </c>
      <c r="H19" s="16">
        <v>0</v>
      </c>
      <c r="I19" s="16">
        <v>0</v>
      </c>
    </row>
    <row r="20" spans="1:9" ht="14.45" customHeight="1" x14ac:dyDescent="0.2">
      <c r="A20" s="6" t="s">
        <v>27</v>
      </c>
      <c r="B20" s="7" t="s">
        <v>8</v>
      </c>
      <c r="C20" s="7" t="s">
        <v>10</v>
      </c>
      <c r="D20" s="7" t="s">
        <v>22</v>
      </c>
      <c r="E20" s="7" t="s">
        <v>24</v>
      </c>
      <c r="F20" s="7" t="s">
        <v>28</v>
      </c>
      <c r="G20" s="31">
        <v>10000</v>
      </c>
      <c r="H20" s="16">
        <v>0</v>
      </c>
      <c r="I20" s="16">
        <v>0</v>
      </c>
    </row>
    <row r="21" spans="1:9" ht="14.45" customHeight="1" x14ac:dyDescent="0.2">
      <c r="A21" s="52" t="s">
        <v>94</v>
      </c>
      <c r="B21" s="58" t="s">
        <v>8</v>
      </c>
      <c r="C21" s="58" t="s">
        <v>10</v>
      </c>
      <c r="D21" s="58" t="s">
        <v>67</v>
      </c>
      <c r="E21" s="58" t="s">
        <v>95</v>
      </c>
      <c r="F21" s="58"/>
      <c r="G21" s="56">
        <f>G22</f>
        <v>20000</v>
      </c>
      <c r="H21" s="56">
        <f t="shared" ref="H21:I21" si="3">H22</f>
        <v>10000</v>
      </c>
      <c r="I21" s="56">
        <f t="shared" si="3"/>
        <v>10000</v>
      </c>
    </row>
    <row r="22" spans="1:9" ht="14.45" customHeight="1" x14ac:dyDescent="0.2">
      <c r="A22" s="6" t="s">
        <v>94</v>
      </c>
      <c r="B22" s="25" t="s">
        <v>8</v>
      </c>
      <c r="C22" s="25" t="s">
        <v>10</v>
      </c>
      <c r="D22" s="25" t="s">
        <v>67</v>
      </c>
      <c r="E22" s="25" t="s">
        <v>95</v>
      </c>
      <c r="F22" s="25" t="s">
        <v>28</v>
      </c>
      <c r="G22" s="31">
        <v>20000</v>
      </c>
      <c r="H22" s="16">
        <v>10000</v>
      </c>
      <c r="I22" s="22">
        <v>10000</v>
      </c>
    </row>
    <row r="23" spans="1:9" ht="14.45" customHeight="1" x14ac:dyDescent="0.2">
      <c r="A23" s="52" t="s">
        <v>29</v>
      </c>
      <c r="B23" s="53" t="s">
        <v>8</v>
      </c>
      <c r="C23" s="53" t="s">
        <v>10</v>
      </c>
      <c r="D23" s="53" t="s">
        <v>30</v>
      </c>
      <c r="E23" s="53" t="s">
        <v>0</v>
      </c>
      <c r="F23" s="53" t="s">
        <v>0</v>
      </c>
      <c r="G23" s="56">
        <f>G24</f>
        <v>9616967.4100000001</v>
      </c>
      <c r="H23" s="56">
        <f t="shared" ref="G23:I25" si="4">H24</f>
        <v>0</v>
      </c>
      <c r="I23" s="57">
        <f t="shared" si="4"/>
        <v>0</v>
      </c>
    </row>
    <row r="24" spans="1:9" ht="14.45" customHeight="1" x14ac:dyDescent="0.2">
      <c r="A24" s="2" t="s">
        <v>13</v>
      </c>
      <c r="B24" s="3" t="s">
        <v>8</v>
      </c>
      <c r="C24" s="3" t="s">
        <v>10</v>
      </c>
      <c r="D24" s="3" t="s">
        <v>30</v>
      </c>
      <c r="E24" s="3" t="s">
        <v>14</v>
      </c>
      <c r="F24" s="3" t="s">
        <v>0</v>
      </c>
      <c r="G24" s="15">
        <f t="shared" si="4"/>
        <v>9616967.4100000001</v>
      </c>
      <c r="H24" s="15">
        <f t="shared" si="4"/>
        <v>0</v>
      </c>
      <c r="I24" s="21">
        <f t="shared" si="4"/>
        <v>0</v>
      </c>
    </row>
    <row r="25" spans="1:9" ht="14.45" customHeight="1" x14ac:dyDescent="0.2">
      <c r="A25" s="2" t="s">
        <v>31</v>
      </c>
      <c r="B25" s="3" t="s">
        <v>8</v>
      </c>
      <c r="C25" s="3" t="s">
        <v>10</v>
      </c>
      <c r="D25" s="3" t="s">
        <v>30</v>
      </c>
      <c r="E25" s="3" t="s">
        <v>32</v>
      </c>
      <c r="F25" s="3" t="s">
        <v>0</v>
      </c>
      <c r="G25" s="15">
        <f t="shared" si="4"/>
        <v>9616967.4100000001</v>
      </c>
      <c r="H25" s="15">
        <f t="shared" si="4"/>
        <v>0</v>
      </c>
      <c r="I25" s="21">
        <f t="shared" si="4"/>
        <v>0</v>
      </c>
    </row>
    <row r="26" spans="1:9" ht="28.9" customHeight="1" x14ac:dyDescent="0.2">
      <c r="A26" s="4" t="s">
        <v>33</v>
      </c>
      <c r="B26" s="5" t="s">
        <v>8</v>
      </c>
      <c r="C26" s="5" t="s">
        <v>10</v>
      </c>
      <c r="D26" s="5" t="s">
        <v>30</v>
      </c>
      <c r="E26" s="5" t="s">
        <v>34</v>
      </c>
      <c r="F26" s="5" t="s">
        <v>0</v>
      </c>
      <c r="G26" s="15">
        <f>G27+G29</f>
        <v>9616967.4100000001</v>
      </c>
      <c r="H26" s="15">
        <f>H27+H29</f>
        <v>0</v>
      </c>
      <c r="I26" s="21">
        <f>I27+I29</f>
        <v>0</v>
      </c>
    </row>
    <row r="27" spans="1:9" ht="14.25" customHeight="1" x14ac:dyDescent="0.2">
      <c r="A27" s="6" t="s">
        <v>25</v>
      </c>
      <c r="B27" s="7" t="s">
        <v>8</v>
      </c>
      <c r="C27" s="7" t="s">
        <v>10</v>
      </c>
      <c r="D27" s="7" t="s">
        <v>30</v>
      </c>
      <c r="E27" s="7" t="s">
        <v>34</v>
      </c>
      <c r="F27" s="7" t="s">
        <v>26</v>
      </c>
      <c r="G27" s="31">
        <f>5114622.6+900000+3602344.81</f>
        <v>9616967.4100000001</v>
      </c>
      <c r="H27" s="16">
        <v>0</v>
      </c>
      <c r="I27" s="22">
        <v>0</v>
      </c>
    </row>
    <row r="28" spans="1:9" ht="43.35" hidden="1" customHeight="1" x14ac:dyDescent="0.2">
      <c r="A28" s="4" t="s">
        <v>35</v>
      </c>
      <c r="B28" s="5" t="s">
        <v>8</v>
      </c>
      <c r="C28" s="5" t="s">
        <v>10</v>
      </c>
      <c r="D28" s="5" t="s">
        <v>30</v>
      </c>
      <c r="E28" s="5" t="s">
        <v>36</v>
      </c>
      <c r="F28" s="5" t="s">
        <v>0</v>
      </c>
      <c r="G28" s="15">
        <f>G30</f>
        <v>0</v>
      </c>
      <c r="H28" s="15">
        <f>H30</f>
        <v>0</v>
      </c>
      <c r="I28" s="19">
        <f>I30</f>
        <v>0</v>
      </c>
    </row>
    <row r="29" spans="1:9" ht="38.25" hidden="1" x14ac:dyDescent="0.2">
      <c r="A29" s="6" t="s">
        <v>97</v>
      </c>
      <c r="B29" s="7" t="s">
        <v>8</v>
      </c>
      <c r="C29" s="7" t="s">
        <v>10</v>
      </c>
      <c r="D29" s="7" t="s">
        <v>30</v>
      </c>
      <c r="E29" s="7" t="s">
        <v>34</v>
      </c>
      <c r="F29" s="50">
        <v>400</v>
      </c>
      <c r="G29" s="41">
        <v>0</v>
      </c>
      <c r="H29" s="17">
        <v>0</v>
      </c>
      <c r="I29" s="17">
        <v>0</v>
      </c>
    </row>
    <row r="30" spans="1:9" ht="14.45" hidden="1" customHeight="1" x14ac:dyDescent="0.2">
      <c r="A30" s="6" t="s">
        <v>25</v>
      </c>
      <c r="B30" s="7" t="s">
        <v>8</v>
      </c>
      <c r="C30" s="7" t="s">
        <v>10</v>
      </c>
      <c r="D30" s="7" t="s">
        <v>30</v>
      </c>
      <c r="E30" s="7" t="s">
        <v>36</v>
      </c>
      <c r="F30" s="50" t="s">
        <v>26</v>
      </c>
      <c r="G30" s="31">
        <v>0</v>
      </c>
      <c r="H30" s="16">
        <v>0</v>
      </c>
      <c r="I30" s="23">
        <v>0</v>
      </c>
    </row>
    <row r="31" spans="1:9" ht="14.45" customHeight="1" x14ac:dyDescent="0.2">
      <c r="A31" s="52" t="s">
        <v>37</v>
      </c>
      <c r="B31" s="53" t="s">
        <v>8</v>
      </c>
      <c r="C31" s="53" t="s">
        <v>12</v>
      </c>
      <c r="D31" s="53" t="s">
        <v>0</v>
      </c>
      <c r="E31" s="53" t="s">
        <v>0</v>
      </c>
      <c r="F31" s="53" t="s">
        <v>0</v>
      </c>
      <c r="G31" s="60">
        <f t="shared" ref="G31:I34" si="5">G32</f>
        <v>112000</v>
      </c>
      <c r="H31" s="60">
        <f t="shared" si="5"/>
        <v>124700</v>
      </c>
      <c r="I31" s="61">
        <f t="shared" si="5"/>
        <v>137500</v>
      </c>
    </row>
    <row r="32" spans="1:9" ht="28.9" customHeight="1" x14ac:dyDescent="0.2">
      <c r="A32" s="2" t="s">
        <v>38</v>
      </c>
      <c r="B32" s="3" t="s">
        <v>8</v>
      </c>
      <c r="C32" s="3" t="s">
        <v>12</v>
      </c>
      <c r="D32" s="3" t="s">
        <v>39</v>
      </c>
      <c r="E32" s="3" t="s">
        <v>0</v>
      </c>
      <c r="F32" s="3" t="s">
        <v>0</v>
      </c>
      <c r="G32" s="15">
        <f t="shared" si="5"/>
        <v>112000</v>
      </c>
      <c r="H32" s="15">
        <f t="shared" si="5"/>
        <v>124700</v>
      </c>
      <c r="I32" s="21">
        <f t="shared" si="5"/>
        <v>137500</v>
      </c>
    </row>
    <row r="33" spans="1:10" ht="14.45" customHeight="1" x14ac:dyDescent="0.2">
      <c r="A33" s="2" t="s">
        <v>13</v>
      </c>
      <c r="B33" s="3" t="s">
        <v>8</v>
      </c>
      <c r="C33" s="3" t="s">
        <v>12</v>
      </c>
      <c r="D33" s="3" t="s">
        <v>39</v>
      </c>
      <c r="E33" s="3" t="s">
        <v>14</v>
      </c>
      <c r="F33" s="3" t="s">
        <v>0</v>
      </c>
      <c r="G33" s="15">
        <f t="shared" si="5"/>
        <v>112000</v>
      </c>
      <c r="H33" s="15">
        <f t="shared" si="5"/>
        <v>124700</v>
      </c>
      <c r="I33" s="21">
        <f t="shared" si="5"/>
        <v>137500</v>
      </c>
    </row>
    <row r="34" spans="1:10" ht="14.45" customHeight="1" x14ac:dyDescent="0.2">
      <c r="A34" s="2" t="s">
        <v>31</v>
      </c>
      <c r="B34" s="3" t="s">
        <v>8</v>
      </c>
      <c r="C34" s="3" t="s">
        <v>12</v>
      </c>
      <c r="D34" s="3" t="s">
        <v>39</v>
      </c>
      <c r="E34" s="3" t="s">
        <v>32</v>
      </c>
      <c r="F34" s="3" t="s">
        <v>0</v>
      </c>
      <c r="G34" s="15">
        <f t="shared" si="5"/>
        <v>112000</v>
      </c>
      <c r="H34" s="15">
        <f t="shared" si="5"/>
        <v>124700</v>
      </c>
      <c r="I34" s="21">
        <f t="shared" si="5"/>
        <v>137500</v>
      </c>
    </row>
    <row r="35" spans="1:10" ht="57.6" customHeight="1" x14ac:dyDescent="0.2">
      <c r="A35" s="4" t="s">
        <v>40</v>
      </c>
      <c r="B35" s="5" t="s">
        <v>8</v>
      </c>
      <c r="C35" s="5" t="s">
        <v>12</v>
      </c>
      <c r="D35" s="5" t="s">
        <v>39</v>
      </c>
      <c r="E35" s="5" t="s">
        <v>41</v>
      </c>
      <c r="F35" s="5" t="s">
        <v>0</v>
      </c>
      <c r="G35" s="15">
        <f>G36+G37</f>
        <v>112000</v>
      </c>
      <c r="H35" s="15">
        <f>H36+H37</f>
        <v>124700</v>
      </c>
      <c r="I35" s="21">
        <f>I36+I37</f>
        <v>137500</v>
      </c>
    </row>
    <row r="36" spans="1:10" ht="14.45" customHeight="1" x14ac:dyDescent="0.2">
      <c r="A36" s="6" t="s">
        <v>19</v>
      </c>
      <c r="B36" s="7" t="s">
        <v>8</v>
      </c>
      <c r="C36" s="7" t="s">
        <v>12</v>
      </c>
      <c r="D36" s="7" t="s">
        <v>39</v>
      </c>
      <c r="E36" s="7" t="s">
        <v>41</v>
      </c>
      <c r="F36" s="7" t="s">
        <v>20</v>
      </c>
      <c r="G36" s="31">
        <v>91933.72</v>
      </c>
      <c r="H36" s="31">
        <v>91933.72</v>
      </c>
      <c r="I36" s="16">
        <v>91933.72</v>
      </c>
    </row>
    <row r="37" spans="1:10" ht="14.45" customHeight="1" x14ac:dyDescent="0.2">
      <c r="A37" s="6" t="s">
        <v>25</v>
      </c>
      <c r="B37" s="7" t="s">
        <v>8</v>
      </c>
      <c r="C37" s="7" t="s">
        <v>12</v>
      </c>
      <c r="D37" s="7" t="s">
        <v>39</v>
      </c>
      <c r="E37" s="7" t="s">
        <v>41</v>
      </c>
      <c r="F37" s="7" t="s">
        <v>26</v>
      </c>
      <c r="G37" s="31">
        <v>20066.28</v>
      </c>
      <c r="H37" s="31">
        <v>32766.28</v>
      </c>
      <c r="I37" s="22">
        <v>45566.28</v>
      </c>
    </row>
    <row r="38" spans="1:10" ht="14.45" customHeight="1" x14ac:dyDescent="0.2">
      <c r="A38" s="62" t="s">
        <v>112</v>
      </c>
      <c r="B38" s="63" t="s">
        <v>8</v>
      </c>
      <c r="C38" s="63" t="s">
        <v>39</v>
      </c>
      <c r="D38" s="63" t="s">
        <v>0</v>
      </c>
      <c r="E38" s="63" t="s">
        <v>0</v>
      </c>
      <c r="F38" s="63" t="s">
        <v>0</v>
      </c>
      <c r="G38" s="35">
        <f>G44+G39</f>
        <v>11453800</v>
      </c>
      <c r="H38" s="35">
        <f>H44+H39</f>
        <v>64800</v>
      </c>
      <c r="I38" s="36">
        <f>I44+I39</f>
        <v>29900</v>
      </c>
    </row>
    <row r="39" spans="1:10" ht="14.45" customHeight="1" x14ac:dyDescent="0.2">
      <c r="A39" s="52" t="s">
        <v>42</v>
      </c>
      <c r="B39" s="53" t="s">
        <v>8</v>
      </c>
      <c r="C39" s="53" t="s">
        <v>39</v>
      </c>
      <c r="D39" s="53" t="s">
        <v>22</v>
      </c>
      <c r="E39" s="53" t="s">
        <v>0</v>
      </c>
      <c r="F39" s="53" t="s">
        <v>0</v>
      </c>
      <c r="G39" s="60">
        <f t="shared" ref="G39:I42" si="6">G40</f>
        <v>3800</v>
      </c>
      <c r="H39" s="60">
        <f t="shared" si="6"/>
        <v>3800</v>
      </c>
      <c r="I39" s="61">
        <f t="shared" si="6"/>
        <v>3800</v>
      </c>
    </row>
    <row r="40" spans="1:10" ht="14.45" customHeight="1" x14ac:dyDescent="0.2">
      <c r="A40" s="2" t="s">
        <v>13</v>
      </c>
      <c r="B40" s="3" t="s">
        <v>8</v>
      </c>
      <c r="C40" s="3" t="s">
        <v>39</v>
      </c>
      <c r="D40" s="3" t="s">
        <v>22</v>
      </c>
      <c r="E40" s="3" t="s">
        <v>14</v>
      </c>
      <c r="F40" s="3" t="s">
        <v>0</v>
      </c>
      <c r="G40" s="14">
        <f t="shared" si="6"/>
        <v>3800</v>
      </c>
      <c r="H40" s="14">
        <f t="shared" si="6"/>
        <v>3800</v>
      </c>
      <c r="I40" s="20">
        <f t="shared" si="6"/>
        <v>3800</v>
      </c>
    </row>
    <row r="41" spans="1:10" ht="14.45" customHeight="1" x14ac:dyDescent="0.2">
      <c r="A41" s="2" t="s">
        <v>31</v>
      </c>
      <c r="B41" s="3" t="s">
        <v>8</v>
      </c>
      <c r="C41" s="3" t="s">
        <v>39</v>
      </c>
      <c r="D41" s="3" t="s">
        <v>22</v>
      </c>
      <c r="E41" s="3" t="s">
        <v>32</v>
      </c>
      <c r="F41" s="3" t="s">
        <v>0</v>
      </c>
      <c r="G41" s="14">
        <f t="shared" si="6"/>
        <v>3800</v>
      </c>
      <c r="H41" s="14">
        <f t="shared" si="6"/>
        <v>3800</v>
      </c>
      <c r="I41" s="20">
        <f t="shared" si="6"/>
        <v>3800</v>
      </c>
    </row>
    <row r="42" spans="1:10" ht="57.6" customHeight="1" x14ac:dyDescent="0.2">
      <c r="A42" s="4" t="s">
        <v>43</v>
      </c>
      <c r="B42" s="5" t="s">
        <v>8</v>
      </c>
      <c r="C42" s="5" t="s">
        <v>39</v>
      </c>
      <c r="D42" s="5" t="s">
        <v>22</v>
      </c>
      <c r="E42" s="5" t="s">
        <v>44</v>
      </c>
      <c r="F42" s="5" t="s">
        <v>0</v>
      </c>
      <c r="G42" s="15">
        <f t="shared" si="6"/>
        <v>3800</v>
      </c>
      <c r="H42" s="15">
        <f t="shared" si="6"/>
        <v>3800</v>
      </c>
      <c r="I42" s="21">
        <f t="shared" si="6"/>
        <v>3800</v>
      </c>
    </row>
    <row r="43" spans="1:10" ht="14.45" customHeight="1" x14ac:dyDescent="0.2">
      <c r="A43" s="6" t="s">
        <v>25</v>
      </c>
      <c r="B43" s="7" t="s">
        <v>8</v>
      </c>
      <c r="C43" s="7" t="s">
        <v>39</v>
      </c>
      <c r="D43" s="7" t="s">
        <v>22</v>
      </c>
      <c r="E43" s="7" t="s">
        <v>44</v>
      </c>
      <c r="F43" s="7" t="s">
        <v>26</v>
      </c>
      <c r="G43" s="31">
        <v>3800</v>
      </c>
      <c r="H43" s="16">
        <v>3800</v>
      </c>
      <c r="I43" s="22">
        <v>3800</v>
      </c>
    </row>
    <row r="44" spans="1:10" ht="51" x14ac:dyDescent="0.2">
      <c r="A44" s="52" t="s">
        <v>90</v>
      </c>
      <c r="B44" s="53" t="s">
        <v>8</v>
      </c>
      <c r="C44" s="53" t="s">
        <v>39</v>
      </c>
      <c r="D44" s="53">
        <v>10</v>
      </c>
      <c r="E44" s="53" t="s">
        <v>0</v>
      </c>
      <c r="F44" s="53" t="s">
        <v>0</v>
      </c>
      <c r="G44" s="56">
        <f>G47+G45</f>
        <v>11450000</v>
      </c>
      <c r="H44" s="56">
        <f>H47+H45</f>
        <v>61000</v>
      </c>
      <c r="I44" s="57">
        <f>I47+I45</f>
        <v>26100</v>
      </c>
      <c r="J44">
        <f>J45+J46+J49</f>
        <v>0</v>
      </c>
    </row>
    <row r="45" spans="1:10" ht="14.45" hidden="1" customHeight="1" x14ac:dyDescent="0.2">
      <c r="A45" s="2" t="s">
        <v>85</v>
      </c>
      <c r="B45" s="3" t="s">
        <v>8</v>
      </c>
      <c r="C45" s="3" t="s">
        <v>39</v>
      </c>
      <c r="D45" s="3">
        <v>10</v>
      </c>
      <c r="E45" s="8" t="s">
        <v>86</v>
      </c>
      <c r="F45" s="3"/>
      <c r="G45" s="14">
        <f>G46</f>
        <v>0</v>
      </c>
      <c r="H45" s="14">
        <f>H46</f>
        <v>0</v>
      </c>
      <c r="I45" s="20">
        <f>I46</f>
        <v>0</v>
      </c>
    </row>
    <row r="46" spans="1:10" ht="36" hidden="1" customHeight="1" x14ac:dyDescent="0.2">
      <c r="A46" s="9" t="s">
        <v>87</v>
      </c>
      <c r="B46" s="10" t="s">
        <v>8</v>
      </c>
      <c r="C46" s="10" t="s">
        <v>39</v>
      </c>
      <c r="D46" s="10">
        <v>10</v>
      </c>
      <c r="E46" s="11" t="s">
        <v>86</v>
      </c>
      <c r="F46" s="10">
        <v>200</v>
      </c>
      <c r="G46" s="41">
        <v>0</v>
      </c>
      <c r="H46" s="17">
        <v>0</v>
      </c>
      <c r="I46" s="24">
        <v>0</v>
      </c>
    </row>
    <row r="47" spans="1:10" ht="14.45" customHeight="1" x14ac:dyDescent="0.2">
      <c r="A47" s="2" t="s">
        <v>13</v>
      </c>
      <c r="B47" s="3" t="s">
        <v>8</v>
      </c>
      <c r="C47" s="3" t="s">
        <v>39</v>
      </c>
      <c r="D47" s="3">
        <v>10</v>
      </c>
      <c r="E47" s="3" t="s">
        <v>14</v>
      </c>
      <c r="F47" s="3" t="s">
        <v>0</v>
      </c>
      <c r="G47" s="14">
        <f t="shared" ref="G47:I49" si="7">G48</f>
        <v>11450000</v>
      </c>
      <c r="H47" s="14">
        <f t="shared" si="7"/>
        <v>61000</v>
      </c>
      <c r="I47" s="20">
        <f t="shared" si="7"/>
        <v>26100</v>
      </c>
    </row>
    <row r="48" spans="1:10" ht="14.45" customHeight="1" x14ac:dyDescent="0.2">
      <c r="A48" s="2" t="s">
        <v>31</v>
      </c>
      <c r="B48" s="3" t="s">
        <v>8</v>
      </c>
      <c r="C48" s="3" t="s">
        <v>39</v>
      </c>
      <c r="D48" s="3">
        <v>10</v>
      </c>
      <c r="E48" s="3" t="s">
        <v>32</v>
      </c>
      <c r="F48" s="3" t="s">
        <v>0</v>
      </c>
      <c r="G48" s="14">
        <f t="shared" si="7"/>
        <v>11450000</v>
      </c>
      <c r="H48" s="14">
        <f t="shared" si="7"/>
        <v>61000</v>
      </c>
      <c r="I48" s="20">
        <f t="shared" si="7"/>
        <v>26100</v>
      </c>
    </row>
    <row r="49" spans="1:10" ht="57.6" customHeight="1" x14ac:dyDescent="0.2">
      <c r="A49" s="4" t="s">
        <v>45</v>
      </c>
      <c r="B49" s="5" t="s">
        <v>8</v>
      </c>
      <c r="C49" s="5" t="s">
        <v>39</v>
      </c>
      <c r="D49" s="5">
        <v>10</v>
      </c>
      <c r="E49" s="5" t="s">
        <v>46</v>
      </c>
      <c r="F49" s="5" t="s">
        <v>0</v>
      </c>
      <c r="G49" s="15">
        <f t="shared" si="7"/>
        <v>11450000</v>
      </c>
      <c r="H49" s="15">
        <f t="shared" si="7"/>
        <v>61000</v>
      </c>
      <c r="I49" s="21">
        <f t="shared" si="7"/>
        <v>26100</v>
      </c>
    </row>
    <row r="50" spans="1:10" ht="14.45" customHeight="1" x14ac:dyDescent="0.2">
      <c r="A50" s="6" t="s">
        <v>25</v>
      </c>
      <c r="B50" s="7" t="s">
        <v>8</v>
      </c>
      <c r="C50" s="7" t="s">
        <v>39</v>
      </c>
      <c r="D50" s="7">
        <v>10</v>
      </c>
      <c r="E50" s="7" t="s">
        <v>46</v>
      </c>
      <c r="F50" s="7" t="s">
        <v>26</v>
      </c>
      <c r="G50" s="31">
        <f>700000+10750000</f>
        <v>11450000</v>
      </c>
      <c r="H50" s="16">
        <f>100000-21357.72-42.28-17600</f>
        <v>61000</v>
      </c>
      <c r="I50" s="22">
        <f>100000-56248.81-51.19-17600</f>
        <v>26100</v>
      </c>
      <c r="J50" s="37">
        <v>700000</v>
      </c>
    </row>
    <row r="51" spans="1:10" ht="14.45" customHeight="1" x14ac:dyDescent="0.2">
      <c r="A51" s="52" t="s">
        <v>99</v>
      </c>
      <c r="B51" s="53"/>
      <c r="C51" s="58" t="s">
        <v>22</v>
      </c>
      <c r="D51" s="58" t="s">
        <v>100</v>
      </c>
      <c r="E51" s="53" t="s">
        <v>14</v>
      </c>
      <c r="F51" s="58"/>
      <c r="G51" s="59">
        <f>G52</f>
        <v>105118.58</v>
      </c>
      <c r="H51" s="59">
        <f t="shared" ref="H51:I51" si="8">H52</f>
        <v>135308.70000000001</v>
      </c>
      <c r="I51" s="59">
        <f t="shared" si="8"/>
        <v>140976.25</v>
      </c>
    </row>
    <row r="52" spans="1:10" ht="14.45" customHeight="1" x14ac:dyDescent="0.2">
      <c r="A52" s="2" t="s">
        <v>13</v>
      </c>
      <c r="B52" s="3"/>
      <c r="C52" s="8" t="s">
        <v>22</v>
      </c>
      <c r="D52" s="8" t="s">
        <v>100</v>
      </c>
      <c r="E52" s="8" t="s">
        <v>32</v>
      </c>
      <c r="F52" s="8"/>
      <c r="G52" s="33">
        <f>G53</f>
        <v>105118.58</v>
      </c>
      <c r="H52" s="33">
        <f t="shared" ref="H52:I52" si="9">H53</f>
        <v>135308.70000000001</v>
      </c>
      <c r="I52" s="33">
        <f t="shared" si="9"/>
        <v>140976.25</v>
      </c>
    </row>
    <row r="53" spans="1:10" ht="14.45" customHeight="1" x14ac:dyDescent="0.2">
      <c r="A53" s="2" t="s">
        <v>31</v>
      </c>
      <c r="B53" s="3"/>
      <c r="C53" s="8" t="s">
        <v>22</v>
      </c>
      <c r="D53" s="8" t="s">
        <v>100</v>
      </c>
      <c r="E53" s="8" t="s">
        <v>101</v>
      </c>
      <c r="F53" s="8"/>
      <c r="G53" s="33">
        <f>G54</f>
        <v>105118.58</v>
      </c>
      <c r="H53" s="33">
        <f t="shared" ref="H53:I53" si="10">H54</f>
        <v>135308.70000000001</v>
      </c>
      <c r="I53" s="33">
        <f t="shared" si="10"/>
        <v>140976.25</v>
      </c>
    </row>
    <row r="54" spans="1:10" ht="14.45" customHeight="1" x14ac:dyDescent="0.2">
      <c r="A54" s="9" t="s">
        <v>87</v>
      </c>
      <c r="B54" s="7"/>
      <c r="C54" s="25" t="s">
        <v>22</v>
      </c>
      <c r="D54" s="25" t="s">
        <v>100</v>
      </c>
      <c r="E54" s="25" t="s">
        <v>101</v>
      </c>
      <c r="F54" s="25" t="s">
        <v>26</v>
      </c>
      <c r="G54" s="31">
        <v>105118.58</v>
      </c>
      <c r="H54" s="31">
        <v>135308.70000000001</v>
      </c>
      <c r="I54" s="32">
        <v>140976.25</v>
      </c>
    </row>
    <row r="55" spans="1:10" ht="14.45" customHeight="1" x14ac:dyDescent="0.2">
      <c r="A55" s="2" t="s">
        <v>47</v>
      </c>
      <c r="B55" s="3" t="s">
        <v>8</v>
      </c>
      <c r="C55" s="3" t="s">
        <v>48</v>
      </c>
      <c r="D55" s="3" t="s">
        <v>0</v>
      </c>
      <c r="E55" s="3" t="s">
        <v>0</v>
      </c>
      <c r="F55" s="3" t="s">
        <v>0</v>
      </c>
      <c r="G55" s="14">
        <f>G56</f>
        <v>13270320.83</v>
      </c>
      <c r="H55" s="14">
        <f>H56</f>
        <v>0</v>
      </c>
      <c r="I55" s="20">
        <f>I56</f>
        <v>0</v>
      </c>
    </row>
    <row r="56" spans="1:10" ht="14.45" customHeight="1" x14ac:dyDescent="0.2">
      <c r="A56" s="52" t="s">
        <v>49</v>
      </c>
      <c r="B56" s="53" t="s">
        <v>8</v>
      </c>
      <c r="C56" s="53" t="s">
        <v>48</v>
      </c>
      <c r="D56" s="53" t="s">
        <v>39</v>
      </c>
      <c r="E56" s="53" t="s">
        <v>0</v>
      </c>
      <c r="F56" s="53" t="s">
        <v>0</v>
      </c>
      <c r="G56" s="56">
        <f>G61+G57</f>
        <v>13270320.83</v>
      </c>
      <c r="H56" s="56">
        <f>H61+H57</f>
        <v>0</v>
      </c>
      <c r="I56" s="57">
        <f>I61+I57</f>
        <v>0</v>
      </c>
    </row>
    <row r="57" spans="1:10" ht="14.45" customHeight="1" x14ac:dyDescent="0.2">
      <c r="A57" s="2" t="s">
        <v>13</v>
      </c>
      <c r="B57" s="3" t="s">
        <v>8</v>
      </c>
      <c r="C57" s="3" t="s">
        <v>48</v>
      </c>
      <c r="D57" s="3" t="s">
        <v>39</v>
      </c>
      <c r="E57" s="3" t="s">
        <v>14</v>
      </c>
      <c r="F57" s="3" t="s">
        <v>0</v>
      </c>
      <c r="G57" s="14">
        <f t="shared" ref="G57:I59" si="11">G58</f>
        <v>13270320.83</v>
      </c>
      <c r="H57" s="14">
        <f t="shared" si="11"/>
        <v>0</v>
      </c>
      <c r="I57" s="20">
        <f t="shared" si="11"/>
        <v>0</v>
      </c>
    </row>
    <row r="58" spans="1:10" ht="14.45" customHeight="1" x14ac:dyDescent="0.2">
      <c r="A58" s="2" t="s">
        <v>31</v>
      </c>
      <c r="B58" s="3" t="s">
        <v>8</v>
      </c>
      <c r="C58" s="3" t="s">
        <v>48</v>
      </c>
      <c r="D58" s="3" t="s">
        <v>39</v>
      </c>
      <c r="E58" s="3" t="s">
        <v>32</v>
      </c>
      <c r="F58" s="3" t="s">
        <v>0</v>
      </c>
      <c r="G58" s="14">
        <f t="shared" si="11"/>
        <v>13270320.83</v>
      </c>
      <c r="H58" s="14">
        <f t="shared" si="11"/>
        <v>0</v>
      </c>
      <c r="I58" s="20">
        <f t="shared" si="11"/>
        <v>0</v>
      </c>
    </row>
    <row r="59" spans="1:10" ht="28.9" customHeight="1" x14ac:dyDescent="0.2">
      <c r="A59" s="4" t="s">
        <v>33</v>
      </c>
      <c r="B59" s="5" t="s">
        <v>8</v>
      </c>
      <c r="C59" s="5" t="s">
        <v>48</v>
      </c>
      <c r="D59" s="5" t="s">
        <v>39</v>
      </c>
      <c r="E59" s="5" t="s">
        <v>34</v>
      </c>
      <c r="F59" s="5" t="s">
        <v>0</v>
      </c>
      <c r="G59" s="15">
        <f t="shared" si="11"/>
        <v>13270320.83</v>
      </c>
      <c r="H59" s="15">
        <f t="shared" si="11"/>
        <v>0</v>
      </c>
      <c r="I59" s="21">
        <f t="shared" si="11"/>
        <v>0</v>
      </c>
    </row>
    <row r="60" spans="1:10" ht="14.45" customHeight="1" x14ac:dyDescent="0.2">
      <c r="A60" s="6" t="s">
        <v>25</v>
      </c>
      <c r="B60" s="7" t="s">
        <v>8</v>
      </c>
      <c r="C60" s="7" t="s">
        <v>48</v>
      </c>
      <c r="D60" s="7" t="s">
        <v>39</v>
      </c>
      <c r="E60" s="7" t="s">
        <v>34</v>
      </c>
      <c r="F60" s="7" t="s">
        <v>26</v>
      </c>
      <c r="G60" s="31">
        <f>8386987.5+2000000+2883333.33</f>
        <v>13270320.83</v>
      </c>
      <c r="H60" s="16"/>
      <c r="I60" s="16"/>
    </row>
    <row r="61" spans="1:10" ht="14.45" hidden="1" customHeight="1" x14ac:dyDescent="0.2">
      <c r="A61" s="4" t="s">
        <v>50</v>
      </c>
      <c r="B61" s="5" t="s">
        <v>8</v>
      </c>
      <c r="C61" s="5" t="s">
        <v>48</v>
      </c>
      <c r="D61" s="5" t="s">
        <v>39</v>
      </c>
      <c r="E61" s="5" t="s">
        <v>84</v>
      </c>
      <c r="F61" s="5" t="s">
        <v>0</v>
      </c>
      <c r="G61" s="15"/>
      <c r="H61" s="15"/>
      <c r="I61" s="21"/>
    </row>
    <row r="62" spans="1:10" ht="14.45" hidden="1" customHeight="1" x14ac:dyDescent="0.2">
      <c r="A62" s="6" t="s">
        <v>25</v>
      </c>
      <c r="B62" s="7" t="s">
        <v>8</v>
      </c>
      <c r="C62" s="7" t="s">
        <v>48</v>
      </c>
      <c r="D62" s="7" t="s">
        <v>39</v>
      </c>
      <c r="E62" s="7" t="s">
        <v>84</v>
      </c>
      <c r="F62" s="7" t="s">
        <v>26</v>
      </c>
      <c r="G62" s="31"/>
      <c r="H62" s="16"/>
      <c r="I62" s="22"/>
    </row>
    <row r="63" spans="1:10" ht="14.45" customHeight="1" x14ac:dyDescent="0.2">
      <c r="A63" s="52" t="s">
        <v>53</v>
      </c>
      <c r="B63" s="53" t="s">
        <v>8</v>
      </c>
      <c r="C63" s="53" t="s">
        <v>52</v>
      </c>
      <c r="D63" s="53" t="s">
        <v>0</v>
      </c>
      <c r="E63" s="53" t="s">
        <v>0</v>
      </c>
      <c r="F63" s="53" t="s">
        <v>0</v>
      </c>
      <c r="G63" s="56">
        <f>G64</f>
        <v>8195065.9500000002</v>
      </c>
      <c r="H63" s="56">
        <f>H64</f>
        <v>6784668.7999999998</v>
      </c>
      <c r="I63" s="56">
        <f>I64</f>
        <v>6714148.7999999998</v>
      </c>
    </row>
    <row r="64" spans="1:10" ht="14.45" customHeight="1" x14ac:dyDescent="0.2">
      <c r="A64" s="2" t="s">
        <v>53</v>
      </c>
      <c r="B64" s="3" t="s">
        <v>8</v>
      </c>
      <c r="C64" s="3" t="s">
        <v>52</v>
      </c>
      <c r="D64" s="3" t="s">
        <v>10</v>
      </c>
      <c r="E64" s="3" t="s">
        <v>0</v>
      </c>
      <c r="F64" s="3" t="s">
        <v>0</v>
      </c>
      <c r="G64" s="14">
        <f>G65+G71</f>
        <v>8195065.9500000002</v>
      </c>
      <c r="H64" s="14">
        <f t="shared" ref="H64:I64" si="12">H65+H71</f>
        <v>6784668.7999999998</v>
      </c>
      <c r="I64" s="14">
        <f t="shared" si="12"/>
        <v>6714148.7999999998</v>
      </c>
    </row>
    <row r="65" spans="1:9" ht="14.45" customHeight="1" x14ac:dyDescent="0.2">
      <c r="A65" s="2" t="s">
        <v>54</v>
      </c>
      <c r="B65" s="3" t="s">
        <v>8</v>
      </c>
      <c r="C65" s="3" t="s">
        <v>52</v>
      </c>
      <c r="D65" s="3" t="s">
        <v>10</v>
      </c>
      <c r="E65" s="3" t="s">
        <v>107</v>
      </c>
      <c r="F65" s="3" t="s">
        <v>0</v>
      </c>
      <c r="G65" s="14">
        <f t="shared" ref="G65:I65" si="13">G66</f>
        <v>8195065.9500000002</v>
      </c>
      <c r="H65" s="14">
        <f t="shared" si="13"/>
        <v>6784668.7999999998</v>
      </c>
      <c r="I65" s="20">
        <f t="shared" si="13"/>
        <v>6714148.7999999998</v>
      </c>
    </row>
    <row r="66" spans="1:9" ht="28.9" customHeight="1" x14ac:dyDescent="0.2">
      <c r="A66" s="2" t="s">
        <v>55</v>
      </c>
      <c r="B66" s="3" t="s">
        <v>8</v>
      </c>
      <c r="C66" s="3" t="s">
        <v>52</v>
      </c>
      <c r="D66" s="3" t="s">
        <v>10</v>
      </c>
      <c r="E66" s="3" t="s">
        <v>106</v>
      </c>
      <c r="F66" s="3" t="s">
        <v>0</v>
      </c>
      <c r="G66" s="14">
        <f>G67+G75</f>
        <v>8195065.9500000002</v>
      </c>
      <c r="H66" s="14">
        <f>H67+H75</f>
        <v>6784668.7999999998</v>
      </c>
      <c r="I66" s="20">
        <f>I67+I75</f>
        <v>6714148.7999999998</v>
      </c>
    </row>
    <row r="67" spans="1:9" s="12" customFormat="1" ht="28.5" customHeight="1" x14ac:dyDescent="0.2">
      <c r="A67" s="9" t="s">
        <v>56</v>
      </c>
      <c r="B67" s="10" t="s">
        <v>8</v>
      </c>
      <c r="C67" s="10" t="s">
        <v>52</v>
      </c>
      <c r="D67" s="10" t="s">
        <v>10</v>
      </c>
      <c r="E67" s="10" t="s">
        <v>105</v>
      </c>
      <c r="F67" s="10">
        <v>600</v>
      </c>
      <c r="G67" s="41">
        <f>SUM(G76:G77)</f>
        <v>8195065.9500000002</v>
      </c>
      <c r="H67" s="17">
        <f>H76+H77</f>
        <v>6784668.7999999998</v>
      </c>
      <c r="I67" s="17">
        <f>I76+I77</f>
        <v>6714148.7999999998</v>
      </c>
    </row>
    <row r="68" spans="1:9" ht="14.45" hidden="1" customHeight="1" x14ac:dyDescent="0.2">
      <c r="A68" s="6" t="s">
        <v>19</v>
      </c>
      <c r="B68" s="7" t="s">
        <v>8</v>
      </c>
      <c r="C68" s="7" t="s">
        <v>52</v>
      </c>
      <c r="D68" s="7" t="s">
        <v>10</v>
      </c>
      <c r="E68" s="7" t="s">
        <v>57</v>
      </c>
      <c r="F68" s="7" t="s">
        <v>20</v>
      </c>
      <c r="G68" s="31">
        <v>0</v>
      </c>
      <c r="H68" s="16">
        <v>0</v>
      </c>
      <c r="I68" s="22">
        <v>0</v>
      </c>
    </row>
    <row r="69" spans="1:9" ht="14.45" hidden="1" customHeight="1" x14ac:dyDescent="0.2">
      <c r="A69" s="6" t="s">
        <v>25</v>
      </c>
      <c r="B69" s="7" t="s">
        <v>8</v>
      </c>
      <c r="C69" s="7" t="s">
        <v>52</v>
      </c>
      <c r="D69" s="7" t="s">
        <v>10</v>
      </c>
      <c r="E69" s="7" t="s">
        <v>57</v>
      </c>
      <c r="F69" s="7" t="s">
        <v>26</v>
      </c>
      <c r="G69" s="31">
        <v>0</v>
      </c>
      <c r="H69" s="16">
        <v>0</v>
      </c>
      <c r="I69" s="22">
        <v>0</v>
      </c>
    </row>
    <row r="70" spans="1:9" ht="14.45" hidden="1" customHeight="1" x14ac:dyDescent="0.2">
      <c r="A70" s="6" t="s">
        <v>27</v>
      </c>
      <c r="B70" s="7" t="s">
        <v>8</v>
      </c>
      <c r="C70" s="7" t="s">
        <v>52</v>
      </c>
      <c r="D70" s="7" t="s">
        <v>10</v>
      </c>
      <c r="E70" s="7" t="s">
        <v>57</v>
      </c>
      <c r="F70" s="7" t="s">
        <v>28</v>
      </c>
      <c r="G70" s="31">
        <v>0</v>
      </c>
      <c r="H70" s="16">
        <v>0</v>
      </c>
      <c r="I70" s="22">
        <v>0</v>
      </c>
    </row>
    <row r="71" spans="1:9" ht="0.75" hidden="1" customHeight="1" x14ac:dyDescent="0.2">
      <c r="A71" s="2" t="s">
        <v>13</v>
      </c>
      <c r="B71" s="3" t="s">
        <v>8</v>
      </c>
      <c r="C71" s="3" t="s">
        <v>52</v>
      </c>
      <c r="D71" s="3" t="s">
        <v>10</v>
      </c>
      <c r="E71" s="3" t="s">
        <v>14</v>
      </c>
      <c r="F71" s="3" t="s">
        <v>0</v>
      </c>
      <c r="G71" s="14">
        <f t="shared" ref="G71:I73" si="14">G72</f>
        <v>0</v>
      </c>
      <c r="H71" s="14">
        <f>H72</f>
        <v>0</v>
      </c>
      <c r="I71" s="20">
        <v>0</v>
      </c>
    </row>
    <row r="72" spans="1:9" ht="14.25" hidden="1" customHeight="1" x14ac:dyDescent="0.2">
      <c r="A72" s="2" t="s">
        <v>31</v>
      </c>
      <c r="B72" s="3" t="s">
        <v>8</v>
      </c>
      <c r="C72" s="3" t="s">
        <v>52</v>
      </c>
      <c r="D72" s="3" t="s">
        <v>10</v>
      </c>
      <c r="E72" s="3" t="s">
        <v>32</v>
      </c>
      <c r="F72" s="3" t="s">
        <v>0</v>
      </c>
      <c r="G72" s="14">
        <f t="shared" si="14"/>
        <v>0</v>
      </c>
      <c r="H72" s="14">
        <f t="shared" si="14"/>
        <v>0</v>
      </c>
      <c r="I72" s="20">
        <f t="shared" si="14"/>
        <v>0</v>
      </c>
    </row>
    <row r="73" spans="1:9" ht="28.5" hidden="1" customHeight="1" x14ac:dyDescent="0.2">
      <c r="A73" s="4" t="s">
        <v>58</v>
      </c>
      <c r="B73" s="5" t="s">
        <v>8</v>
      </c>
      <c r="C73" s="5" t="s">
        <v>52</v>
      </c>
      <c r="D73" s="5" t="s">
        <v>10</v>
      </c>
      <c r="E73" s="5" t="s">
        <v>59</v>
      </c>
      <c r="F73" s="5" t="s">
        <v>0</v>
      </c>
      <c r="G73" s="15">
        <f t="shared" si="14"/>
        <v>0</v>
      </c>
      <c r="H73" s="15">
        <f t="shared" si="14"/>
        <v>0</v>
      </c>
      <c r="I73" s="15">
        <f t="shared" si="14"/>
        <v>0</v>
      </c>
    </row>
    <row r="74" spans="1:9" ht="14.25" hidden="1" customHeight="1" x14ac:dyDescent="0.2">
      <c r="A74" s="6" t="s">
        <v>25</v>
      </c>
      <c r="B74" s="7" t="s">
        <v>8</v>
      </c>
      <c r="C74" s="7" t="s">
        <v>52</v>
      </c>
      <c r="D74" s="7" t="s">
        <v>10</v>
      </c>
      <c r="E74" s="7" t="s">
        <v>59</v>
      </c>
      <c r="F74" s="7" t="s">
        <v>26</v>
      </c>
      <c r="G74" s="31">
        <v>0</v>
      </c>
      <c r="H74" s="16">
        <v>0</v>
      </c>
      <c r="I74" s="22">
        <v>0</v>
      </c>
    </row>
    <row r="75" spans="1:9" ht="25.5" hidden="1" customHeight="1" x14ac:dyDescent="0.2">
      <c r="A75" s="6" t="s">
        <v>91</v>
      </c>
      <c r="B75" s="25" t="s">
        <v>8</v>
      </c>
      <c r="C75" s="25" t="s">
        <v>52</v>
      </c>
      <c r="D75" s="25" t="s">
        <v>10</v>
      </c>
      <c r="E75" s="25" t="s">
        <v>57</v>
      </c>
      <c r="F75" s="25" t="s">
        <v>92</v>
      </c>
      <c r="G75" s="31">
        <v>0</v>
      </c>
      <c r="H75" s="16">
        <v>0</v>
      </c>
      <c r="I75" s="22">
        <v>0</v>
      </c>
    </row>
    <row r="76" spans="1:9" ht="12.75" hidden="1" customHeight="1" x14ac:dyDescent="0.2">
      <c r="A76" s="6" t="s">
        <v>19</v>
      </c>
      <c r="B76" s="25"/>
      <c r="C76" s="25" t="s">
        <v>52</v>
      </c>
      <c r="D76" s="25" t="s">
        <v>10</v>
      </c>
      <c r="E76" s="25" t="s">
        <v>98</v>
      </c>
      <c r="F76" s="51" t="s">
        <v>20</v>
      </c>
      <c r="G76" s="39">
        <v>7173003.3700000001</v>
      </c>
      <c r="H76" s="39">
        <f>7293003.37-120000-388334.57</f>
        <v>6784668.7999999998</v>
      </c>
      <c r="I76" s="34">
        <f>7293003.37-120000-458854.57</f>
        <v>6714148.7999999998</v>
      </c>
    </row>
    <row r="77" spans="1:9" ht="12.75" hidden="1" customHeight="1" x14ac:dyDescent="0.2">
      <c r="A77" s="6" t="s">
        <v>25</v>
      </c>
      <c r="B77" s="25"/>
      <c r="C77" s="25" t="s">
        <v>52</v>
      </c>
      <c r="D77" s="25" t="s">
        <v>10</v>
      </c>
      <c r="E77" s="25" t="s">
        <v>98</v>
      </c>
      <c r="F77" s="51" t="s">
        <v>26</v>
      </c>
      <c r="G77" s="40">
        <f>810800+120000+91262.58</f>
        <v>1022062.58</v>
      </c>
      <c r="H77" s="40"/>
      <c r="I77" s="42"/>
    </row>
    <row r="78" spans="1:9" ht="12.75" customHeight="1" x14ac:dyDescent="0.2">
      <c r="A78" s="6"/>
      <c r="B78" s="25"/>
      <c r="C78" s="25"/>
      <c r="D78" s="25"/>
      <c r="E78" s="25"/>
      <c r="F78" s="25"/>
      <c r="G78" s="16"/>
      <c r="H78" s="17"/>
      <c r="I78" s="24"/>
    </row>
    <row r="79" spans="1:9" ht="14.45" customHeight="1" x14ac:dyDescent="0.2">
      <c r="A79" s="52" t="s">
        <v>60</v>
      </c>
      <c r="B79" s="53" t="s">
        <v>8</v>
      </c>
      <c r="C79" s="53" t="s">
        <v>61</v>
      </c>
      <c r="D79" s="53" t="s">
        <v>0</v>
      </c>
      <c r="E79" s="53" t="s">
        <v>0</v>
      </c>
      <c r="F79" s="53" t="s">
        <v>0</v>
      </c>
      <c r="G79" s="56">
        <f>G80</f>
        <v>251978.04</v>
      </c>
      <c r="H79" s="56">
        <f t="shared" ref="H79:I82" si="15">H80</f>
        <v>0</v>
      </c>
      <c r="I79" s="57">
        <f t="shared" si="15"/>
        <v>0</v>
      </c>
    </row>
    <row r="80" spans="1:9" ht="14.45" customHeight="1" x14ac:dyDescent="0.2">
      <c r="A80" s="2" t="s">
        <v>62</v>
      </c>
      <c r="B80" s="3" t="s">
        <v>8</v>
      </c>
      <c r="C80" s="3" t="s">
        <v>61</v>
      </c>
      <c r="D80" s="3" t="s">
        <v>10</v>
      </c>
      <c r="E80" s="3" t="s">
        <v>0</v>
      </c>
      <c r="F80" s="3" t="s">
        <v>0</v>
      </c>
      <c r="G80" s="14">
        <f>G81</f>
        <v>251978.04</v>
      </c>
      <c r="H80" s="14">
        <f t="shared" si="15"/>
        <v>0</v>
      </c>
      <c r="I80" s="20">
        <f t="shared" si="15"/>
        <v>0</v>
      </c>
    </row>
    <row r="81" spans="1:9" ht="14.45" customHeight="1" x14ac:dyDescent="0.2">
      <c r="A81" s="2" t="s">
        <v>13</v>
      </c>
      <c r="B81" s="3" t="s">
        <v>8</v>
      </c>
      <c r="C81" s="3" t="s">
        <v>61</v>
      </c>
      <c r="D81" s="3" t="s">
        <v>10</v>
      </c>
      <c r="E81" s="3" t="s">
        <v>14</v>
      </c>
      <c r="F81" s="3" t="s">
        <v>0</v>
      </c>
      <c r="G81" s="14">
        <f>G82</f>
        <v>251978.04</v>
      </c>
      <c r="H81" s="14">
        <f t="shared" si="15"/>
        <v>0</v>
      </c>
      <c r="I81" s="20">
        <f t="shared" si="15"/>
        <v>0</v>
      </c>
    </row>
    <row r="82" spans="1:9" ht="14.45" customHeight="1" x14ac:dyDescent="0.2">
      <c r="A82" s="2" t="s">
        <v>31</v>
      </c>
      <c r="B82" s="3" t="s">
        <v>8</v>
      </c>
      <c r="C82" s="3" t="s">
        <v>61</v>
      </c>
      <c r="D82" s="3" t="s">
        <v>10</v>
      </c>
      <c r="E82" s="3" t="s">
        <v>32</v>
      </c>
      <c r="F82" s="3" t="s">
        <v>0</v>
      </c>
      <c r="G82" s="14">
        <f>G83</f>
        <v>251978.04</v>
      </c>
      <c r="H82" s="14">
        <f t="shared" si="15"/>
        <v>0</v>
      </c>
      <c r="I82" s="20">
        <f t="shared" si="15"/>
        <v>0</v>
      </c>
    </row>
    <row r="83" spans="1:9" ht="28.9" customHeight="1" x14ac:dyDescent="0.2">
      <c r="A83" s="6" t="s">
        <v>64</v>
      </c>
      <c r="B83" s="7" t="s">
        <v>8</v>
      </c>
      <c r="C83" s="7" t="s">
        <v>61</v>
      </c>
      <c r="D83" s="7" t="s">
        <v>10</v>
      </c>
      <c r="E83" s="7" t="s">
        <v>63</v>
      </c>
      <c r="F83" s="7" t="s">
        <v>65</v>
      </c>
      <c r="G83" s="31">
        <v>251978.04</v>
      </c>
      <c r="H83" s="16"/>
      <c r="I83" s="22"/>
    </row>
    <row r="84" spans="1:9" ht="14.25" hidden="1" customHeight="1" x14ac:dyDescent="0.2">
      <c r="A84" s="52" t="s">
        <v>66</v>
      </c>
      <c r="B84" s="53" t="s">
        <v>8</v>
      </c>
      <c r="C84" s="53" t="s">
        <v>67</v>
      </c>
      <c r="D84" s="53" t="s">
        <v>0</v>
      </c>
      <c r="E84" s="53" t="s">
        <v>0</v>
      </c>
      <c r="F84" s="53" t="s">
        <v>0</v>
      </c>
      <c r="G84" s="56">
        <f t="shared" ref="G84:I88" si="16">G85</f>
        <v>0</v>
      </c>
      <c r="H84" s="56">
        <f t="shared" si="16"/>
        <v>0</v>
      </c>
      <c r="I84" s="57">
        <f t="shared" si="16"/>
        <v>0</v>
      </c>
    </row>
    <row r="85" spans="1:9" ht="28.5" hidden="1" customHeight="1" x14ac:dyDescent="0.2">
      <c r="A85" s="2" t="s">
        <v>68</v>
      </c>
      <c r="B85" s="3" t="s">
        <v>8</v>
      </c>
      <c r="C85" s="3" t="s">
        <v>67</v>
      </c>
      <c r="D85" s="3" t="s">
        <v>48</v>
      </c>
      <c r="E85" s="3" t="s">
        <v>0</v>
      </c>
      <c r="F85" s="3" t="s">
        <v>0</v>
      </c>
      <c r="G85" s="14">
        <f t="shared" si="16"/>
        <v>0</v>
      </c>
      <c r="H85" s="14">
        <f t="shared" si="16"/>
        <v>0</v>
      </c>
      <c r="I85" s="20">
        <f t="shared" si="16"/>
        <v>0</v>
      </c>
    </row>
    <row r="86" spans="1:9" ht="14.25" hidden="1" customHeight="1" x14ac:dyDescent="0.2">
      <c r="A86" s="2" t="s">
        <v>69</v>
      </c>
      <c r="B86" s="3" t="s">
        <v>8</v>
      </c>
      <c r="C86" s="3" t="s">
        <v>67</v>
      </c>
      <c r="D86" s="3" t="s">
        <v>48</v>
      </c>
      <c r="E86" s="3" t="s">
        <v>70</v>
      </c>
      <c r="F86" s="3" t="s">
        <v>0</v>
      </c>
      <c r="G86" s="14">
        <f t="shared" si="16"/>
        <v>0</v>
      </c>
      <c r="H86" s="14">
        <f t="shared" si="16"/>
        <v>0</v>
      </c>
      <c r="I86" s="20">
        <f t="shared" si="16"/>
        <v>0</v>
      </c>
    </row>
    <row r="87" spans="1:9" ht="14.25" hidden="1" customHeight="1" x14ac:dyDescent="0.2">
      <c r="A87" s="2" t="s">
        <v>71</v>
      </c>
      <c r="B87" s="3" t="s">
        <v>8</v>
      </c>
      <c r="C87" s="3" t="s">
        <v>67</v>
      </c>
      <c r="D87" s="3" t="s">
        <v>48</v>
      </c>
      <c r="E87" s="3" t="s">
        <v>72</v>
      </c>
      <c r="F87" s="3" t="s">
        <v>0</v>
      </c>
      <c r="G87" s="14">
        <f t="shared" si="16"/>
        <v>0</v>
      </c>
      <c r="H87" s="14">
        <f t="shared" si="16"/>
        <v>0</v>
      </c>
      <c r="I87" s="20">
        <f t="shared" si="16"/>
        <v>0</v>
      </c>
    </row>
    <row r="88" spans="1:9" ht="42.75" hidden="1" customHeight="1" x14ac:dyDescent="0.2">
      <c r="A88" s="4" t="s">
        <v>73</v>
      </c>
      <c r="B88" s="5" t="s">
        <v>8</v>
      </c>
      <c r="C88" s="5" t="s">
        <v>67</v>
      </c>
      <c r="D88" s="5" t="s">
        <v>48</v>
      </c>
      <c r="E88" s="5" t="s">
        <v>74</v>
      </c>
      <c r="F88" s="5" t="s">
        <v>0</v>
      </c>
      <c r="G88" s="15">
        <f t="shared" si="16"/>
        <v>0</v>
      </c>
      <c r="H88" s="15">
        <f t="shared" si="16"/>
        <v>0</v>
      </c>
      <c r="I88" s="21">
        <f t="shared" si="16"/>
        <v>0</v>
      </c>
    </row>
    <row r="89" spans="1:9" ht="14.25" hidden="1" customHeight="1" x14ac:dyDescent="0.2">
      <c r="A89" s="6" t="s">
        <v>25</v>
      </c>
      <c r="B89" s="7" t="s">
        <v>8</v>
      </c>
      <c r="C89" s="7" t="s">
        <v>67</v>
      </c>
      <c r="D89" s="7" t="s">
        <v>48</v>
      </c>
      <c r="E89" s="7" t="s">
        <v>74</v>
      </c>
      <c r="F89" s="50" t="s">
        <v>26</v>
      </c>
      <c r="G89" s="31">
        <v>0</v>
      </c>
      <c r="H89" s="16">
        <v>0</v>
      </c>
      <c r="I89" s="22">
        <v>0</v>
      </c>
    </row>
    <row r="90" spans="1:9" x14ac:dyDescent="0.2">
      <c r="A90" s="52" t="s">
        <v>78</v>
      </c>
      <c r="B90" s="53" t="s">
        <v>8</v>
      </c>
      <c r="C90" s="53" t="s">
        <v>76</v>
      </c>
      <c r="D90" s="53" t="s">
        <v>0</v>
      </c>
      <c r="E90" s="53" t="s">
        <v>0</v>
      </c>
      <c r="F90" s="53" t="s">
        <v>0</v>
      </c>
      <c r="G90" s="56">
        <f t="shared" ref="G90:I94" si="17">G91</f>
        <v>333575.69</v>
      </c>
      <c r="H90" s="56">
        <f t="shared" si="17"/>
        <v>333575.69</v>
      </c>
      <c r="I90" s="57">
        <f t="shared" si="17"/>
        <v>333575.69</v>
      </c>
    </row>
    <row r="91" spans="1:9" ht="38.25" x14ac:dyDescent="0.2">
      <c r="A91" s="2" t="s">
        <v>118</v>
      </c>
      <c r="B91" s="3" t="s">
        <v>8</v>
      </c>
      <c r="C91" s="3" t="s">
        <v>76</v>
      </c>
      <c r="D91" s="3" t="s">
        <v>39</v>
      </c>
      <c r="E91" s="3" t="s">
        <v>0</v>
      </c>
      <c r="F91" s="3" t="s">
        <v>0</v>
      </c>
      <c r="G91" s="14">
        <f t="shared" si="17"/>
        <v>333575.69</v>
      </c>
      <c r="H91" s="14">
        <f t="shared" si="17"/>
        <v>333575.69</v>
      </c>
      <c r="I91" s="20">
        <f t="shared" si="17"/>
        <v>333575.69</v>
      </c>
    </row>
    <row r="92" spans="1:9" ht="14.45" customHeight="1" x14ac:dyDescent="0.2">
      <c r="A92" s="2" t="s">
        <v>13</v>
      </c>
      <c r="B92" s="3" t="s">
        <v>8</v>
      </c>
      <c r="C92" s="3" t="s">
        <v>76</v>
      </c>
      <c r="D92" s="3" t="s">
        <v>39</v>
      </c>
      <c r="E92" s="3" t="s">
        <v>14</v>
      </c>
      <c r="F92" s="3" t="s">
        <v>0</v>
      </c>
      <c r="G92" s="14">
        <f t="shared" si="17"/>
        <v>333575.69</v>
      </c>
      <c r="H92" s="14">
        <f t="shared" si="17"/>
        <v>333575.69</v>
      </c>
      <c r="I92" s="20">
        <f t="shared" si="17"/>
        <v>333575.69</v>
      </c>
    </row>
    <row r="93" spans="1:9" ht="14.45" customHeight="1" x14ac:dyDescent="0.2">
      <c r="A93" s="2" t="s">
        <v>78</v>
      </c>
      <c r="B93" s="3" t="s">
        <v>8</v>
      </c>
      <c r="C93" s="3" t="s">
        <v>76</v>
      </c>
      <c r="D93" s="3" t="s">
        <v>39</v>
      </c>
      <c r="E93" s="3" t="s">
        <v>79</v>
      </c>
      <c r="F93" s="3" t="s">
        <v>0</v>
      </c>
      <c r="G93" s="14">
        <f t="shared" si="17"/>
        <v>333575.69</v>
      </c>
      <c r="H93" s="14">
        <f t="shared" si="17"/>
        <v>333575.69</v>
      </c>
      <c r="I93" s="20">
        <f t="shared" si="17"/>
        <v>333575.69</v>
      </c>
    </row>
    <row r="94" spans="1:9" ht="28.9" customHeight="1" x14ac:dyDescent="0.2">
      <c r="A94" s="4" t="s">
        <v>83</v>
      </c>
      <c r="B94" s="5" t="s">
        <v>8</v>
      </c>
      <c r="C94" s="5" t="s">
        <v>76</v>
      </c>
      <c r="D94" s="5" t="s">
        <v>39</v>
      </c>
      <c r="E94" s="5" t="s">
        <v>80</v>
      </c>
      <c r="F94" s="5" t="s">
        <v>0</v>
      </c>
      <c r="G94" s="15">
        <f t="shared" si="17"/>
        <v>333575.69</v>
      </c>
      <c r="H94" s="15">
        <f t="shared" si="17"/>
        <v>333575.69</v>
      </c>
      <c r="I94" s="21">
        <f t="shared" si="17"/>
        <v>333575.69</v>
      </c>
    </row>
    <row r="95" spans="1:9" ht="14.45" customHeight="1" x14ac:dyDescent="0.2">
      <c r="A95" s="27" t="s">
        <v>78</v>
      </c>
      <c r="B95" s="28" t="s">
        <v>8</v>
      </c>
      <c r="C95" s="28" t="s">
        <v>76</v>
      </c>
      <c r="D95" s="28" t="s">
        <v>39</v>
      </c>
      <c r="E95" s="28" t="s">
        <v>80</v>
      </c>
      <c r="F95" s="28" t="s">
        <v>81</v>
      </c>
      <c r="G95" s="45">
        <f>235649.95+97925.74</f>
        <v>333575.69</v>
      </c>
      <c r="H95" s="23">
        <f>235649.95+97925.74</f>
        <v>333575.69</v>
      </c>
      <c r="I95" s="29">
        <f>235649.95+97925.74</f>
        <v>333575.69</v>
      </c>
    </row>
    <row r="96" spans="1:9" x14ac:dyDescent="0.2">
      <c r="A96" s="30" t="s">
        <v>93</v>
      </c>
      <c r="B96" s="30"/>
      <c r="C96" s="30"/>
      <c r="D96" s="30"/>
      <c r="E96" s="30"/>
      <c r="F96" s="30"/>
      <c r="G96" s="30">
        <v>0</v>
      </c>
      <c r="H96" s="30">
        <v>31400</v>
      </c>
      <c r="I96" s="30">
        <v>66300</v>
      </c>
    </row>
    <row r="98" spans="6:9" x14ac:dyDescent="0.2">
      <c r="F98" t="s">
        <v>111</v>
      </c>
      <c r="H98" s="37">
        <f>(13073788.7-11819480)*2.5%</f>
        <v>31357.717499999984</v>
      </c>
      <c r="I98" s="37">
        <f>(13021736.25-11696760)*5%</f>
        <v>66248.8125</v>
      </c>
    </row>
    <row r="100" spans="6:9" x14ac:dyDescent="0.2">
      <c r="F100" s="44" t="s">
        <v>109</v>
      </c>
      <c r="G100" s="37">
        <f>G6</f>
        <v>49405462.009999998</v>
      </c>
      <c r="H100" s="37">
        <f t="shared" ref="H100:I100" si="18">H6</f>
        <v>13056188.699999997</v>
      </c>
      <c r="I100" s="37">
        <f t="shared" si="18"/>
        <v>13004136.249999998</v>
      </c>
    </row>
    <row r="101" spans="6:9" x14ac:dyDescent="0.2">
      <c r="F101" s="44" t="s">
        <v>108</v>
      </c>
      <c r="G101" s="37">
        <v>23273851.91</v>
      </c>
      <c r="H101" s="37">
        <v>13056188.699999999</v>
      </c>
      <c r="I101" s="37">
        <v>13004136.25</v>
      </c>
    </row>
    <row r="102" spans="6:9" x14ac:dyDescent="0.2">
      <c r="F102" s="43" t="s">
        <v>110</v>
      </c>
      <c r="G102" s="37">
        <f>G101-G100</f>
        <v>-26131610.099999998</v>
      </c>
      <c r="H102" s="37">
        <f>H101-H100</f>
        <v>0</v>
      </c>
      <c r="I102" s="37">
        <f>I101-I100</f>
        <v>0</v>
      </c>
    </row>
    <row r="103" spans="6:9" x14ac:dyDescent="0.2">
      <c r="F103" t="s">
        <v>113</v>
      </c>
      <c r="G103" s="37">
        <f>G63</f>
        <v>8195065.9500000002</v>
      </c>
    </row>
    <row r="104" spans="6:9" x14ac:dyDescent="0.2">
      <c r="F104" t="s">
        <v>114</v>
      </c>
      <c r="G104" s="37">
        <f>G100-G103</f>
        <v>41210396.059999995</v>
      </c>
      <c r="H104" s="37">
        <f t="shared" ref="H104:I104" si="19">H100-H103</f>
        <v>13056188.699999997</v>
      </c>
      <c r="I104" s="37">
        <f t="shared" si="19"/>
        <v>13004136.249999998</v>
      </c>
    </row>
  </sheetData>
  <mergeCells count="3">
    <mergeCell ref="A3:I3"/>
    <mergeCell ref="A2:I2"/>
    <mergeCell ref="A4:I4"/>
  </mergeCells>
  <pageMargins left="0.39374999999999999" right="0.39374999999999999" top="0.39374999999999999" bottom="0.39374999999999999" header="0.3" footer="0.3"/>
  <pageSetup paperSize="9" scale="77" fitToHeight="0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zoomScale="115" zoomScaleNormal="115" workbookViewId="0">
      <selection activeCell="G6" sqref="G6"/>
    </sheetView>
  </sheetViews>
  <sheetFormatPr defaultRowHeight="12.75" x14ac:dyDescent="0.2"/>
  <cols>
    <col min="1" max="1" width="45" customWidth="1"/>
    <col min="2" max="2" width="8.83203125" hidden="1" customWidth="1"/>
    <col min="3" max="3" width="9" customWidth="1"/>
    <col min="4" max="4" width="9.1640625" customWidth="1"/>
    <col min="5" max="5" width="15" customWidth="1"/>
    <col min="6" max="6" width="9.1640625" customWidth="1"/>
    <col min="7" max="7" width="17.1640625" style="37" customWidth="1"/>
    <col min="8" max="9" width="17.1640625" customWidth="1"/>
    <col min="10" max="10" width="16.1640625" customWidth="1"/>
    <col min="12" max="12" width="12.6640625" customWidth="1"/>
  </cols>
  <sheetData>
    <row r="1" spans="1:12" x14ac:dyDescent="0.2">
      <c r="A1" t="s">
        <v>0</v>
      </c>
    </row>
    <row r="2" spans="1:12" ht="48" customHeight="1" x14ac:dyDescent="0.2">
      <c r="A2" s="65" t="s">
        <v>115</v>
      </c>
      <c r="B2" s="65"/>
      <c r="C2" s="65"/>
      <c r="D2" s="65"/>
      <c r="E2" s="65"/>
      <c r="F2" s="65"/>
      <c r="G2" s="65"/>
      <c r="H2" s="65"/>
      <c r="I2" s="65"/>
    </row>
    <row r="3" spans="1:12" ht="59.25" customHeight="1" x14ac:dyDescent="0.2">
      <c r="A3" s="64" t="s">
        <v>116</v>
      </c>
      <c r="B3" s="64"/>
      <c r="C3" s="64"/>
      <c r="D3" s="64"/>
      <c r="E3" s="64"/>
      <c r="F3" s="64"/>
      <c r="G3" s="64"/>
      <c r="H3" s="64"/>
      <c r="I3" s="64"/>
    </row>
    <row r="4" spans="1:12" x14ac:dyDescent="0.2">
      <c r="A4" s="66" t="s">
        <v>82</v>
      </c>
      <c r="B4" s="66"/>
      <c r="C4" s="66"/>
      <c r="D4" s="66"/>
      <c r="E4" s="66"/>
      <c r="F4" s="66"/>
      <c r="G4" s="66"/>
      <c r="H4" s="66"/>
      <c r="I4" s="66"/>
    </row>
    <row r="5" spans="1:12" ht="55.5" customHeight="1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38" t="s">
        <v>88</v>
      </c>
      <c r="H5" s="13" t="s">
        <v>96</v>
      </c>
      <c r="I5" s="18" t="s">
        <v>102</v>
      </c>
    </row>
    <row r="6" spans="1:12" ht="15.2" customHeight="1" x14ac:dyDescent="0.2">
      <c r="A6" s="46" t="s">
        <v>7</v>
      </c>
      <c r="B6" s="47" t="s">
        <v>0</v>
      </c>
      <c r="C6" s="47" t="s">
        <v>0</v>
      </c>
      <c r="D6" s="47" t="s">
        <v>0</v>
      </c>
      <c r="E6" s="47" t="s">
        <v>0</v>
      </c>
      <c r="F6" s="47" t="s">
        <v>0</v>
      </c>
      <c r="G6" s="48">
        <f>G7+G96</f>
        <v>49405462.009999998</v>
      </c>
      <c r="H6" s="48">
        <f>H7+H96</f>
        <v>13056188.699999997</v>
      </c>
      <c r="I6" s="49">
        <f>I7+I96</f>
        <v>13004136.249999998</v>
      </c>
      <c r="L6" s="26"/>
    </row>
    <row r="7" spans="1:12" ht="38.25" customHeight="1" x14ac:dyDescent="0.2">
      <c r="A7" s="2" t="s">
        <v>89</v>
      </c>
      <c r="B7" s="3" t="s">
        <v>8</v>
      </c>
      <c r="C7" s="3" t="s">
        <v>0</v>
      </c>
      <c r="D7" s="3" t="s">
        <v>0</v>
      </c>
      <c r="E7" s="3" t="s">
        <v>0</v>
      </c>
      <c r="F7" s="3" t="s">
        <v>0</v>
      </c>
      <c r="G7" s="14">
        <f>G8+G31+G38+G55+G63+G79+G84+G90+G51</f>
        <v>49405462.009999998</v>
      </c>
      <c r="H7" s="14">
        <f>H8+H31+H38+H55+H63+H79+H84+H90+H51</f>
        <v>13024788.699999997</v>
      </c>
      <c r="I7" s="20">
        <f>I8+I31+I38+I55+I63+I79+I84+I90+I51</f>
        <v>12937836.249999998</v>
      </c>
      <c r="L7" s="26"/>
    </row>
    <row r="8" spans="1:12" ht="14.45" customHeight="1" x14ac:dyDescent="0.2">
      <c r="A8" s="2" t="s">
        <v>9</v>
      </c>
      <c r="B8" s="3" t="s">
        <v>8</v>
      </c>
      <c r="C8" s="3" t="s">
        <v>10</v>
      </c>
      <c r="D8" s="3" t="s">
        <v>0</v>
      </c>
      <c r="E8" s="3" t="s">
        <v>0</v>
      </c>
      <c r="F8" s="3" t="s">
        <v>0</v>
      </c>
      <c r="G8" s="14">
        <f>G9+G14+G21+G23</f>
        <v>15683602.92</v>
      </c>
      <c r="H8" s="14">
        <f>H9+H14+H27+H21</f>
        <v>5581735.5099999998</v>
      </c>
      <c r="I8" s="20">
        <f t="shared" ref="I8" si="0">I9+I14+I27+I21</f>
        <v>5581735.5099999998</v>
      </c>
    </row>
    <row r="9" spans="1:12" ht="43.35" customHeight="1" x14ac:dyDescent="0.2">
      <c r="A9" s="52" t="s">
        <v>11</v>
      </c>
      <c r="B9" s="53" t="s">
        <v>8</v>
      </c>
      <c r="C9" s="53" t="s">
        <v>10</v>
      </c>
      <c r="D9" s="53" t="s">
        <v>12</v>
      </c>
      <c r="E9" s="53" t="s">
        <v>0</v>
      </c>
      <c r="F9" s="53" t="s">
        <v>0</v>
      </c>
      <c r="G9" s="54">
        <f t="shared" ref="G9:I11" si="1">G10</f>
        <v>1806542.25</v>
      </c>
      <c r="H9" s="54">
        <f t="shared" si="1"/>
        <v>1806542.25</v>
      </c>
      <c r="I9" s="55">
        <f t="shared" si="1"/>
        <v>1806542.25</v>
      </c>
      <c r="L9" s="26"/>
    </row>
    <row r="10" spans="1:12" ht="14.45" customHeight="1" x14ac:dyDescent="0.2">
      <c r="A10" s="2" t="s">
        <v>13</v>
      </c>
      <c r="B10" s="3" t="s">
        <v>8</v>
      </c>
      <c r="C10" s="3" t="s">
        <v>10</v>
      </c>
      <c r="D10" s="3" t="s">
        <v>12</v>
      </c>
      <c r="E10" s="3" t="s">
        <v>14</v>
      </c>
      <c r="F10" s="3" t="s">
        <v>0</v>
      </c>
      <c r="G10" s="15">
        <f t="shared" si="1"/>
        <v>1806542.25</v>
      </c>
      <c r="H10" s="15">
        <f t="shared" si="1"/>
        <v>1806542.25</v>
      </c>
      <c r="I10" s="21">
        <f t="shared" si="1"/>
        <v>1806542.25</v>
      </c>
    </row>
    <row r="11" spans="1:12" ht="43.35" customHeight="1" x14ac:dyDescent="0.2">
      <c r="A11" s="2" t="s">
        <v>15</v>
      </c>
      <c r="B11" s="3" t="s">
        <v>8</v>
      </c>
      <c r="C11" s="3" t="s">
        <v>10</v>
      </c>
      <c r="D11" s="3" t="s">
        <v>12</v>
      </c>
      <c r="E11" s="3" t="s">
        <v>16</v>
      </c>
      <c r="F11" s="3" t="s">
        <v>0</v>
      </c>
      <c r="G11" s="15">
        <f t="shared" si="1"/>
        <v>1806542.25</v>
      </c>
      <c r="H11" s="15">
        <f t="shared" si="1"/>
        <v>1806542.25</v>
      </c>
      <c r="I11" s="21">
        <f t="shared" si="1"/>
        <v>1806542.25</v>
      </c>
      <c r="L11" s="26"/>
    </row>
    <row r="12" spans="1:12" ht="14.45" customHeight="1" x14ac:dyDescent="0.2">
      <c r="A12" s="4" t="s">
        <v>17</v>
      </c>
      <c r="B12" s="5" t="s">
        <v>8</v>
      </c>
      <c r="C12" s="5" t="s">
        <v>10</v>
      </c>
      <c r="D12" s="5" t="s">
        <v>12</v>
      </c>
      <c r="E12" s="5" t="s">
        <v>18</v>
      </c>
      <c r="F12" s="5" t="s">
        <v>0</v>
      </c>
      <c r="G12" s="15">
        <f>G13</f>
        <v>1806542.25</v>
      </c>
      <c r="H12" s="15">
        <f>H13</f>
        <v>1806542.25</v>
      </c>
      <c r="I12" s="21">
        <f>I13</f>
        <v>1806542.25</v>
      </c>
    </row>
    <row r="13" spans="1:12" ht="14.45" customHeight="1" x14ac:dyDescent="0.2">
      <c r="A13" s="6" t="s">
        <v>19</v>
      </c>
      <c r="B13" s="7" t="s">
        <v>8</v>
      </c>
      <c r="C13" s="7" t="s">
        <v>10</v>
      </c>
      <c r="D13" s="7" t="s">
        <v>12</v>
      </c>
      <c r="E13" s="7" t="s">
        <v>18</v>
      </c>
      <c r="F13" s="7" t="s">
        <v>20</v>
      </c>
      <c r="G13" s="31">
        <v>1806542.25</v>
      </c>
      <c r="H13" s="31">
        <v>1806542.25</v>
      </c>
      <c r="I13" s="16">
        <v>1806542.25</v>
      </c>
    </row>
    <row r="14" spans="1:12" ht="72.599999999999994" customHeight="1" x14ac:dyDescent="0.2">
      <c r="A14" s="52" t="s">
        <v>21</v>
      </c>
      <c r="B14" s="53" t="s">
        <v>8</v>
      </c>
      <c r="C14" s="53" t="s">
        <v>10</v>
      </c>
      <c r="D14" s="53" t="s">
        <v>22</v>
      </c>
      <c r="E14" s="53" t="s">
        <v>0</v>
      </c>
      <c r="F14" s="53" t="s">
        <v>0</v>
      </c>
      <c r="G14" s="56">
        <f>G15</f>
        <v>4240093.26</v>
      </c>
      <c r="H14" s="56">
        <f t="shared" ref="G14:I16" si="2">H15</f>
        <v>3765193.26</v>
      </c>
      <c r="I14" s="57">
        <f t="shared" si="2"/>
        <v>3765193.26</v>
      </c>
    </row>
    <row r="15" spans="1:12" ht="14.45" customHeight="1" x14ac:dyDescent="0.2">
      <c r="A15" s="2" t="s">
        <v>13</v>
      </c>
      <c r="B15" s="3" t="s">
        <v>8</v>
      </c>
      <c r="C15" s="3" t="s">
        <v>10</v>
      </c>
      <c r="D15" s="3" t="s">
        <v>22</v>
      </c>
      <c r="E15" s="3" t="s">
        <v>14</v>
      </c>
      <c r="F15" s="3" t="s">
        <v>0</v>
      </c>
      <c r="G15" s="14">
        <f t="shared" si="2"/>
        <v>4240093.26</v>
      </c>
      <c r="H15" s="14">
        <f t="shared" si="2"/>
        <v>3765193.26</v>
      </c>
      <c r="I15" s="20">
        <f t="shared" si="2"/>
        <v>3765193.26</v>
      </c>
    </row>
    <row r="16" spans="1:12" ht="43.35" customHeight="1" x14ac:dyDescent="0.2">
      <c r="A16" s="2" t="s">
        <v>15</v>
      </c>
      <c r="B16" s="3" t="s">
        <v>8</v>
      </c>
      <c r="C16" s="3" t="s">
        <v>10</v>
      </c>
      <c r="D16" s="3" t="s">
        <v>22</v>
      </c>
      <c r="E16" s="3" t="s">
        <v>16</v>
      </c>
      <c r="F16" s="3" t="s">
        <v>0</v>
      </c>
      <c r="G16" s="14">
        <f t="shared" si="2"/>
        <v>4240093.26</v>
      </c>
      <c r="H16" s="14">
        <f t="shared" si="2"/>
        <v>3765193.26</v>
      </c>
      <c r="I16" s="20">
        <f t="shared" si="2"/>
        <v>3765193.26</v>
      </c>
    </row>
    <row r="17" spans="1:9" ht="28.9" customHeight="1" x14ac:dyDescent="0.2">
      <c r="A17" s="4" t="s">
        <v>23</v>
      </c>
      <c r="B17" s="5" t="s">
        <v>8</v>
      </c>
      <c r="C17" s="5" t="s">
        <v>10</v>
      </c>
      <c r="D17" s="5" t="s">
        <v>22</v>
      </c>
      <c r="E17" s="5" t="s">
        <v>24</v>
      </c>
      <c r="F17" s="5" t="s">
        <v>0</v>
      </c>
      <c r="G17" s="15">
        <f>G18+G19+G20</f>
        <v>4240093.26</v>
      </c>
      <c r="H17" s="15">
        <f>H18+H19+H20</f>
        <v>3765193.26</v>
      </c>
      <c r="I17" s="21">
        <f>I18+I19+I20</f>
        <v>3765193.26</v>
      </c>
    </row>
    <row r="18" spans="1:9" ht="14.45" customHeight="1" x14ac:dyDescent="0.2">
      <c r="A18" s="6" t="s">
        <v>19</v>
      </c>
      <c r="B18" s="7" t="s">
        <v>8</v>
      </c>
      <c r="C18" s="7" t="s">
        <v>10</v>
      </c>
      <c r="D18" s="7" t="s">
        <v>22</v>
      </c>
      <c r="E18" s="7" t="s">
        <v>24</v>
      </c>
      <c r="F18" s="7" t="s">
        <v>20</v>
      </c>
      <c r="G18" s="31">
        <v>3765193.26</v>
      </c>
      <c r="H18" s="31">
        <f>3835593.26-70400</f>
        <v>3765193.26</v>
      </c>
      <c r="I18" s="22">
        <f>3835593.26-70400</f>
        <v>3765193.26</v>
      </c>
    </row>
    <row r="19" spans="1:9" ht="14.45" customHeight="1" x14ac:dyDescent="0.2">
      <c r="A19" s="6" t="s">
        <v>25</v>
      </c>
      <c r="B19" s="7" t="s">
        <v>8</v>
      </c>
      <c r="C19" s="7" t="s">
        <v>10</v>
      </c>
      <c r="D19" s="7" t="s">
        <v>22</v>
      </c>
      <c r="E19" s="7" t="s">
        <v>24</v>
      </c>
      <c r="F19" s="7" t="s">
        <v>26</v>
      </c>
      <c r="G19" s="31">
        <v>464900</v>
      </c>
      <c r="H19" s="16">
        <v>0</v>
      </c>
      <c r="I19" s="22">
        <v>0</v>
      </c>
    </row>
    <row r="20" spans="1:9" ht="14.45" customHeight="1" x14ac:dyDescent="0.2">
      <c r="A20" s="6" t="s">
        <v>27</v>
      </c>
      <c r="B20" s="7" t="s">
        <v>8</v>
      </c>
      <c r="C20" s="7" t="s">
        <v>10</v>
      </c>
      <c r="D20" s="7" t="s">
        <v>22</v>
      </c>
      <c r="E20" s="7" t="s">
        <v>24</v>
      </c>
      <c r="F20" s="7" t="s">
        <v>28</v>
      </c>
      <c r="G20" s="31">
        <v>10000</v>
      </c>
      <c r="H20" s="16">
        <v>0</v>
      </c>
      <c r="I20" s="22">
        <v>0</v>
      </c>
    </row>
    <row r="21" spans="1:9" ht="14.45" customHeight="1" x14ac:dyDescent="0.2">
      <c r="A21" s="52" t="s">
        <v>94</v>
      </c>
      <c r="B21" s="58" t="s">
        <v>8</v>
      </c>
      <c r="C21" s="58" t="s">
        <v>10</v>
      </c>
      <c r="D21" s="58" t="s">
        <v>67</v>
      </c>
      <c r="E21" s="58" t="s">
        <v>95</v>
      </c>
      <c r="F21" s="58"/>
      <c r="G21" s="56">
        <f>G22</f>
        <v>20000</v>
      </c>
      <c r="H21" s="56">
        <f t="shared" ref="H21:I21" si="3">H22</f>
        <v>10000</v>
      </c>
      <c r="I21" s="57">
        <f t="shared" si="3"/>
        <v>10000</v>
      </c>
    </row>
    <row r="22" spans="1:9" ht="14.45" customHeight="1" x14ac:dyDescent="0.2">
      <c r="A22" s="6" t="s">
        <v>94</v>
      </c>
      <c r="B22" s="25" t="s">
        <v>8</v>
      </c>
      <c r="C22" s="25" t="s">
        <v>10</v>
      </c>
      <c r="D22" s="25" t="s">
        <v>67</v>
      </c>
      <c r="E22" s="25" t="s">
        <v>95</v>
      </c>
      <c r="F22" s="25" t="s">
        <v>28</v>
      </c>
      <c r="G22" s="31">
        <v>20000</v>
      </c>
      <c r="H22" s="16">
        <v>10000</v>
      </c>
      <c r="I22" s="22">
        <v>10000</v>
      </c>
    </row>
    <row r="23" spans="1:9" ht="14.45" customHeight="1" x14ac:dyDescent="0.2">
      <c r="A23" s="52" t="s">
        <v>29</v>
      </c>
      <c r="B23" s="53" t="s">
        <v>8</v>
      </c>
      <c r="C23" s="53" t="s">
        <v>10</v>
      </c>
      <c r="D23" s="53" t="s">
        <v>30</v>
      </c>
      <c r="E23" s="53" t="s">
        <v>0</v>
      </c>
      <c r="F23" s="53" t="s">
        <v>0</v>
      </c>
      <c r="G23" s="56">
        <f>G24</f>
        <v>9616967.4100000001</v>
      </c>
      <c r="H23" s="56">
        <f t="shared" ref="G23:I25" si="4">H24</f>
        <v>0</v>
      </c>
      <c r="I23" s="57">
        <f t="shared" si="4"/>
        <v>0</v>
      </c>
    </row>
    <row r="24" spans="1:9" ht="14.45" customHeight="1" x14ac:dyDescent="0.2">
      <c r="A24" s="2" t="s">
        <v>13</v>
      </c>
      <c r="B24" s="3" t="s">
        <v>8</v>
      </c>
      <c r="C24" s="3" t="s">
        <v>10</v>
      </c>
      <c r="D24" s="3" t="s">
        <v>30</v>
      </c>
      <c r="E24" s="3" t="s">
        <v>14</v>
      </c>
      <c r="F24" s="3" t="s">
        <v>0</v>
      </c>
      <c r="G24" s="15">
        <f t="shared" si="4"/>
        <v>9616967.4100000001</v>
      </c>
      <c r="H24" s="15">
        <f t="shared" si="4"/>
        <v>0</v>
      </c>
      <c r="I24" s="21">
        <f t="shared" si="4"/>
        <v>0</v>
      </c>
    </row>
    <row r="25" spans="1:9" ht="14.45" customHeight="1" x14ac:dyDescent="0.2">
      <c r="A25" s="2" t="s">
        <v>31</v>
      </c>
      <c r="B25" s="3" t="s">
        <v>8</v>
      </c>
      <c r="C25" s="3" t="s">
        <v>10</v>
      </c>
      <c r="D25" s="3" t="s">
        <v>30</v>
      </c>
      <c r="E25" s="3" t="s">
        <v>32</v>
      </c>
      <c r="F25" s="3" t="s">
        <v>0</v>
      </c>
      <c r="G25" s="15">
        <f t="shared" si="4"/>
        <v>9616967.4100000001</v>
      </c>
      <c r="H25" s="15">
        <f t="shared" si="4"/>
        <v>0</v>
      </c>
      <c r="I25" s="21">
        <f t="shared" si="4"/>
        <v>0</v>
      </c>
    </row>
    <row r="26" spans="1:9" ht="28.9" customHeight="1" x14ac:dyDescent="0.2">
      <c r="A26" s="4" t="s">
        <v>33</v>
      </c>
      <c r="B26" s="5" t="s">
        <v>8</v>
      </c>
      <c r="C26" s="5" t="s">
        <v>10</v>
      </c>
      <c r="D26" s="5" t="s">
        <v>30</v>
      </c>
      <c r="E26" s="5" t="s">
        <v>34</v>
      </c>
      <c r="F26" s="5" t="s">
        <v>0</v>
      </c>
      <c r="G26" s="15">
        <f>G27+G29</f>
        <v>9616967.4100000001</v>
      </c>
      <c r="H26" s="15">
        <f>H27+H29</f>
        <v>0</v>
      </c>
      <c r="I26" s="21">
        <f>I27+I29</f>
        <v>0</v>
      </c>
    </row>
    <row r="27" spans="1:9" ht="14.25" customHeight="1" x14ac:dyDescent="0.2">
      <c r="A27" s="6" t="s">
        <v>25</v>
      </c>
      <c r="B27" s="7" t="s">
        <v>8</v>
      </c>
      <c r="C27" s="7" t="s">
        <v>10</v>
      </c>
      <c r="D27" s="7" t="s">
        <v>30</v>
      </c>
      <c r="E27" s="7" t="s">
        <v>34</v>
      </c>
      <c r="F27" s="7" t="s">
        <v>26</v>
      </c>
      <c r="G27" s="31">
        <v>9616967.4100000001</v>
      </c>
      <c r="H27" s="16">
        <v>0</v>
      </c>
      <c r="I27" s="22">
        <v>0</v>
      </c>
    </row>
    <row r="28" spans="1:9" ht="43.35" hidden="1" customHeight="1" x14ac:dyDescent="0.2">
      <c r="A28" s="4" t="s">
        <v>35</v>
      </c>
      <c r="B28" s="5" t="s">
        <v>8</v>
      </c>
      <c r="C28" s="5" t="s">
        <v>10</v>
      </c>
      <c r="D28" s="5" t="s">
        <v>30</v>
      </c>
      <c r="E28" s="5" t="s">
        <v>36</v>
      </c>
      <c r="F28" s="5" t="s">
        <v>0</v>
      </c>
      <c r="G28" s="15">
        <f>G30</f>
        <v>0</v>
      </c>
      <c r="H28" s="15">
        <f>H30</f>
        <v>0</v>
      </c>
      <c r="I28" s="19">
        <f>I30</f>
        <v>0</v>
      </c>
    </row>
    <row r="29" spans="1:9" ht="38.25" hidden="1" x14ac:dyDescent="0.2">
      <c r="A29" s="6" t="s">
        <v>97</v>
      </c>
      <c r="B29" s="7" t="s">
        <v>8</v>
      </c>
      <c r="C29" s="7" t="s">
        <v>10</v>
      </c>
      <c r="D29" s="7" t="s">
        <v>30</v>
      </c>
      <c r="E29" s="7" t="s">
        <v>34</v>
      </c>
      <c r="F29" s="50">
        <v>400</v>
      </c>
      <c r="G29" s="41">
        <v>0</v>
      </c>
      <c r="H29" s="17">
        <v>0</v>
      </c>
      <c r="I29" s="17">
        <v>0</v>
      </c>
    </row>
    <row r="30" spans="1:9" ht="14.45" hidden="1" customHeight="1" x14ac:dyDescent="0.2">
      <c r="A30" s="6" t="s">
        <v>25</v>
      </c>
      <c r="B30" s="7" t="s">
        <v>8</v>
      </c>
      <c r="C30" s="7" t="s">
        <v>10</v>
      </c>
      <c r="D30" s="7" t="s">
        <v>30</v>
      </c>
      <c r="E30" s="7" t="s">
        <v>36</v>
      </c>
      <c r="F30" s="50" t="s">
        <v>26</v>
      </c>
      <c r="G30" s="31">
        <v>0</v>
      </c>
      <c r="H30" s="16">
        <v>0</v>
      </c>
      <c r="I30" s="23">
        <v>0</v>
      </c>
    </row>
    <row r="31" spans="1:9" ht="14.45" customHeight="1" x14ac:dyDescent="0.2">
      <c r="A31" s="52" t="s">
        <v>37</v>
      </c>
      <c r="B31" s="53" t="s">
        <v>8</v>
      </c>
      <c r="C31" s="53" t="s">
        <v>12</v>
      </c>
      <c r="D31" s="53" t="s">
        <v>0</v>
      </c>
      <c r="E31" s="53" t="s">
        <v>0</v>
      </c>
      <c r="F31" s="53" t="s">
        <v>0</v>
      </c>
      <c r="G31" s="60">
        <f t="shared" ref="G31:I34" si="5">G32</f>
        <v>112000</v>
      </c>
      <c r="H31" s="60">
        <f t="shared" si="5"/>
        <v>124700</v>
      </c>
      <c r="I31" s="61">
        <f t="shared" si="5"/>
        <v>137500</v>
      </c>
    </row>
    <row r="32" spans="1:9" ht="28.9" customHeight="1" x14ac:dyDescent="0.2">
      <c r="A32" s="2" t="s">
        <v>38</v>
      </c>
      <c r="B32" s="3" t="s">
        <v>8</v>
      </c>
      <c r="C32" s="3" t="s">
        <v>12</v>
      </c>
      <c r="D32" s="3" t="s">
        <v>39</v>
      </c>
      <c r="E32" s="3" t="s">
        <v>0</v>
      </c>
      <c r="F32" s="3" t="s">
        <v>0</v>
      </c>
      <c r="G32" s="15">
        <f t="shared" si="5"/>
        <v>112000</v>
      </c>
      <c r="H32" s="15">
        <f t="shared" si="5"/>
        <v>124700</v>
      </c>
      <c r="I32" s="21">
        <f t="shared" si="5"/>
        <v>137500</v>
      </c>
    </row>
    <row r="33" spans="1:10" ht="14.45" customHeight="1" x14ac:dyDescent="0.2">
      <c r="A33" s="2" t="s">
        <v>13</v>
      </c>
      <c r="B33" s="3" t="s">
        <v>8</v>
      </c>
      <c r="C33" s="3" t="s">
        <v>12</v>
      </c>
      <c r="D33" s="3" t="s">
        <v>39</v>
      </c>
      <c r="E33" s="3" t="s">
        <v>14</v>
      </c>
      <c r="F33" s="3" t="s">
        <v>0</v>
      </c>
      <c r="G33" s="15">
        <f t="shared" si="5"/>
        <v>112000</v>
      </c>
      <c r="H33" s="15">
        <f t="shared" si="5"/>
        <v>124700</v>
      </c>
      <c r="I33" s="21">
        <f t="shared" si="5"/>
        <v>137500</v>
      </c>
    </row>
    <row r="34" spans="1:10" ht="14.45" customHeight="1" x14ac:dyDescent="0.2">
      <c r="A34" s="2" t="s">
        <v>31</v>
      </c>
      <c r="B34" s="3" t="s">
        <v>8</v>
      </c>
      <c r="C34" s="3" t="s">
        <v>12</v>
      </c>
      <c r="D34" s="3" t="s">
        <v>39</v>
      </c>
      <c r="E34" s="3" t="s">
        <v>32</v>
      </c>
      <c r="F34" s="3" t="s">
        <v>0</v>
      </c>
      <c r="G34" s="15">
        <f t="shared" si="5"/>
        <v>112000</v>
      </c>
      <c r="H34" s="15">
        <f t="shared" si="5"/>
        <v>124700</v>
      </c>
      <c r="I34" s="21">
        <f t="shared" si="5"/>
        <v>137500</v>
      </c>
    </row>
    <row r="35" spans="1:10" ht="57.6" customHeight="1" x14ac:dyDescent="0.2">
      <c r="A35" s="4" t="s">
        <v>40</v>
      </c>
      <c r="B35" s="5" t="s">
        <v>8</v>
      </c>
      <c r="C35" s="5" t="s">
        <v>12</v>
      </c>
      <c r="D35" s="5" t="s">
        <v>39</v>
      </c>
      <c r="E35" s="5" t="s">
        <v>41</v>
      </c>
      <c r="F35" s="5" t="s">
        <v>0</v>
      </c>
      <c r="G35" s="15">
        <f>G36+G37</f>
        <v>112000</v>
      </c>
      <c r="H35" s="15">
        <f>H36+H37</f>
        <v>124700</v>
      </c>
      <c r="I35" s="21">
        <f>I36+I37</f>
        <v>137500</v>
      </c>
    </row>
    <row r="36" spans="1:10" ht="14.45" customHeight="1" x14ac:dyDescent="0.2">
      <c r="A36" s="6" t="s">
        <v>19</v>
      </c>
      <c r="B36" s="7" t="s">
        <v>8</v>
      </c>
      <c r="C36" s="7" t="s">
        <v>12</v>
      </c>
      <c r="D36" s="7" t="s">
        <v>39</v>
      </c>
      <c r="E36" s="7" t="s">
        <v>41</v>
      </c>
      <c r="F36" s="7" t="s">
        <v>20</v>
      </c>
      <c r="G36" s="31">
        <v>91933.72</v>
      </c>
      <c r="H36" s="31">
        <v>91933.72</v>
      </c>
      <c r="I36" s="16">
        <v>91933.72</v>
      </c>
    </row>
    <row r="37" spans="1:10" ht="14.45" customHeight="1" x14ac:dyDescent="0.2">
      <c r="A37" s="6" t="s">
        <v>25</v>
      </c>
      <c r="B37" s="7" t="s">
        <v>8</v>
      </c>
      <c r="C37" s="7" t="s">
        <v>12</v>
      </c>
      <c r="D37" s="7" t="s">
        <v>39</v>
      </c>
      <c r="E37" s="7" t="s">
        <v>41</v>
      </c>
      <c r="F37" s="7" t="s">
        <v>26</v>
      </c>
      <c r="G37" s="31">
        <v>20066.28</v>
      </c>
      <c r="H37" s="31">
        <v>32766.28</v>
      </c>
      <c r="I37" s="22">
        <v>45566.28</v>
      </c>
    </row>
    <row r="38" spans="1:10" ht="14.45" customHeight="1" x14ac:dyDescent="0.2">
      <c r="A38" s="62" t="s">
        <v>112</v>
      </c>
      <c r="B38" s="63" t="s">
        <v>8</v>
      </c>
      <c r="C38" s="63" t="s">
        <v>39</v>
      </c>
      <c r="D38" s="63" t="s">
        <v>0</v>
      </c>
      <c r="E38" s="63" t="s">
        <v>0</v>
      </c>
      <c r="F38" s="63" t="s">
        <v>0</v>
      </c>
      <c r="G38" s="35">
        <f>G44+G39</f>
        <v>11453800</v>
      </c>
      <c r="H38" s="35">
        <f>H44+H39</f>
        <v>64800</v>
      </c>
      <c r="I38" s="36">
        <f>I44+I39</f>
        <v>29900</v>
      </c>
    </row>
    <row r="39" spans="1:10" ht="14.45" customHeight="1" x14ac:dyDescent="0.2">
      <c r="A39" s="52" t="s">
        <v>42</v>
      </c>
      <c r="B39" s="53" t="s">
        <v>8</v>
      </c>
      <c r="C39" s="53" t="s">
        <v>39</v>
      </c>
      <c r="D39" s="53" t="s">
        <v>22</v>
      </c>
      <c r="E39" s="53" t="s">
        <v>0</v>
      </c>
      <c r="F39" s="53" t="s">
        <v>0</v>
      </c>
      <c r="G39" s="60">
        <f t="shared" ref="G39:I42" si="6">G40</f>
        <v>3800</v>
      </c>
      <c r="H39" s="60">
        <f t="shared" si="6"/>
        <v>3800</v>
      </c>
      <c r="I39" s="61">
        <f t="shared" si="6"/>
        <v>3800</v>
      </c>
    </row>
    <row r="40" spans="1:10" ht="14.45" customHeight="1" x14ac:dyDescent="0.2">
      <c r="A40" s="2" t="s">
        <v>13</v>
      </c>
      <c r="B40" s="3" t="s">
        <v>8</v>
      </c>
      <c r="C40" s="3" t="s">
        <v>39</v>
      </c>
      <c r="D40" s="3" t="s">
        <v>22</v>
      </c>
      <c r="E40" s="3" t="s">
        <v>14</v>
      </c>
      <c r="F40" s="3" t="s">
        <v>0</v>
      </c>
      <c r="G40" s="14">
        <f t="shared" si="6"/>
        <v>3800</v>
      </c>
      <c r="H40" s="14">
        <f t="shared" si="6"/>
        <v>3800</v>
      </c>
      <c r="I40" s="20">
        <f t="shared" si="6"/>
        <v>3800</v>
      </c>
    </row>
    <row r="41" spans="1:10" ht="14.45" customHeight="1" x14ac:dyDescent="0.2">
      <c r="A41" s="2" t="s">
        <v>31</v>
      </c>
      <c r="B41" s="3" t="s">
        <v>8</v>
      </c>
      <c r="C41" s="3" t="s">
        <v>39</v>
      </c>
      <c r="D41" s="3" t="s">
        <v>22</v>
      </c>
      <c r="E41" s="3" t="s">
        <v>32</v>
      </c>
      <c r="F41" s="3" t="s">
        <v>0</v>
      </c>
      <c r="G41" s="14">
        <f t="shared" si="6"/>
        <v>3800</v>
      </c>
      <c r="H41" s="14">
        <f t="shared" si="6"/>
        <v>3800</v>
      </c>
      <c r="I41" s="20">
        <f t="shared" si="6"/>
        <v>3800</v>
      </c>
    </row>
    <row r="42" spans="1:10" ht="57.6" customHeight="1" x14ac:dyDescent="0.2">
      <c r="A42" s="4" t="s">
        <v>43</v>
      </c>
      <c r="B42" s="5" t="s">
        <v>8</v>
      </c>
      <c r="C42" s="5" t="s">
        <v>39</v>
      </c>
      <c r="D42" s="5" t="s">
        <v>22</v>
      </c>
      <c r="E42" s="5" t="s">
        <v>44</v>
      </c>
      <c r="F42" s="5" t="s">
        <v>0</v>
      </c>
      <c r="G42" s="15">
        <f t="shared" si="6"/>
        <v>3800</v>
      </c>
      <c r="H42" s="15">
        <f t="shared" si="6"/>
        <v>3800</v>
      </c>
      <c r="I42" s="21">
        <f t="shared" si="6"/>
        <v>3800</v>
      </c>
    </row>
    <row r="43" spans="1:10" ht="14.45" customHeight="1" x14ac:dyDescent="0.2">
      <c r="A43" s="6" t="s">
        <v>25</v>
      </c>
      <c r="B43" s="7" t="s">
        <v>8</v>
      </c>
      <c r="C43" s="7" t="s">
        <v>39</v>
      </c>
      <c r="D43" s="7" t="s">
        <v>22</v>
      </c>
      <c r="E43" s="7" t="s">
        <v>44</v>
      </c>
      <c r="F43" s="7" t="s">
        <v>26</v>
      </c>
      <c r="G43" s="31">
        <v>3800</v>
      </c>
      <c r="H43" s="16">
        <v>3800</v>
      </c>
      <c r="I43" s="22">
        <v>3800</v>
      </c>
    </row>
    <row r="44" spans="1:10" ht="51" x14ac:dyDescent="0.2">
      <c r="A44" s="52" t="s">
        <v>90</v>
      </c>
      <c r="B44" s="53" t="s">
        <v>8</v>
      </c>
      <c r="C44" s="53" t="s">
        <v>39</v>
      </c>
      <c r="D44" s="53">
        <v>10</v>
      </c>
      <c r="E44" s="53" t="s">
        <v>0</v>
      </c>
      <c r="F44" s="53" t="s">
        <v>0</v>
      </c>
      <c r="G44" s="56">
        <f>G47+G45</f>
        <v>11450000</v>
      </c>
      <c r="H44" s="56">
        <f>H47+H45</f>
        <v>61000</v>
      </c>
      <c r="I44" s="57">
        <f>I47+I45</f>
        <v>26100</v>
      </c>
      <c r="J44">
        <f>J45+J46+J49</f>
        <v>0</v>
      </c>
    </row>
    <row r="45" spans="1:10" ht="14.45" hidden="1" customHeight="1" x14ac:dyDescent="0.2">
      <c r="A45" s="2" t="s">
        <v>85</v>
      </c>
      <c r="B45" s="3" t="s">
        <v>8</v>
      </c>
      <c r="C45" s="3" t="s">
        <v>39</v>
      </c>
      <c r="D45" s="3">
        <v>10</v>
      </c>
      <c r="E45" s="8" t="s">
        <v>86</v>
      </c>
      <c r="F45" s="3"/>
      <c r="G45" s="14">
        <f>G46</f>
        <v>0</v>
      </c>
      <c r="H45" s="14">
        <f>H46</f>
        <v>0</v>
      </c>
      <c r="I45" s="20">
        <f>I46</f>
        <v>0</v>
      </c>
    </row>
    <row r="46" spans="1:10" ht="36" hidden="1" customHeight="1" x14ac:dyDescent="0.2">
      <c r="A46" s="9" t="s">
        <v>87</v>
      </c>
      <c r="B46" s="10" t="s">
        <v>8</v>
      </c>
      <c r="C46" s="10" t="s">
        <v>39</v>
      </c>
      <c r="D46" s="10">
        <v>10</v>
      </c>
      <c r="E46" s="11" t="s">
        <v>86</v>
      </c>
      <c r="F46" s="10">
        <v>200</v>
      </c>
      <c r="G46" s="41">
        <v>0</v>
      </c>
      <c r="H46" s="17">
        <v>0</v>
      </c>
      <c r="I46" s="24">
        <v>0</v>
      </c>
    </row>
    <row r="47" spans="1:10" ht="14.45" customHeight="1" x14ac:dyDescent="0.2">
      <c r="A47" s="2" t="s">
        <v>13</v>
      </c>
      <c r="B47" s="3" t="s">
        <v>8</v>
      </c>
      <c r="C47" s="3" t="s">
        <v>39</v>
      </c>
      <c r="D47" s="3">
        <v>10</v>
      </c>
      <c r="E47" s="3" t="s">
        <v>14</v>
      </c>
      <c r="F47" s="3" t="s">
        <v>0</v>
      </c>
      <c r="G47" s="14">
        <f t="shared" ref="G47:I49" si="7">G48</f>
        <v>11450000</v>
      </c>
      <c r="H47" s="14">
        <f t="shared" si="7"/>
        <v>61000</v>
      </c>
      <c r="I47" s="20">
        <f t="shared" si="7"/>
        <v>26100</v>
      </c>
    </row>
    <row r="48" spans="1:10" ht="14.45" customHeight="1" x14ac:dyDescent="0.2">
      <c r="A48" s="2" t="s">
        <v>31</v>
      </c>
      <c r="B48" s="3" t="s">
        <v>8</v>
      </c>
      <c r="C48" s="3" t="s">
        <v>39</v>
      </c>
      <c r="D48" s="3">
        <v>10</v>
      </c>
      <c r="E48" s="3" t="s">
        <v>32</v>
      </c>
      <c r="F48" s="3" t="s">
        <v>0</v>
      </c>
      <c r="G48" s="14">
        <f t="shared" si="7"/>
        <v>11450000</v>
      </c>
      <c r="H48" s="14">
        <f t="shared" si="7"/>
        <v>61000</v>
      </c>
      <c r="I48" s="20">
        <f t="shared" si="7"/>
        <v>26100</v>
      </c>
    </row>
    <row r="49" spans="1:10" ht="57.6" customHeight="1" x14ac:dyDescent="0.2">
      <c r="A49" s="4" t="s">
        <v>45</v>
      </c>
      <c r="B49" s="5" t="s">
        <v>8</v>
      </c>
      <c r="C49" s="5" t="s">
        <v>39</v>
      </c>
      <c r="D49" s="5">
        <v>10</v>
      </c>
      <c r="E49" s="5" t="s">
        <v>46</v>
      </c>
      <c r="F49" s="5" t="s">
        <v>0</v>
      </c>
      <c r="G49" s="15">
        <f t="shared" si="7"/>
        <v>11450000</v>
      </c>
      <c r="H49" s="15">
        <f t="shared" si="7"/>
        <v>61000</v>
      </c>
      <c r="I49" s="21">
        <f t="shared" si="7"/>
        <v>26100</v>
      </c>
    </row>
    <row r="50" spans="1:10" ht="14.45" customHeight="1" x14ac:dyDescent="0.2">
      <c r="A50" s="6" t="s">
        <v>25</v>
      </c>
      <c r="B50" s="7" t="s">
        <v>8</v>
      </c>
      <c r="C50" s="7" t="s">
        <v>39</v>
      </c>
      <c r="D50" s="7">
        <v>10</v>
      </c>
      <c r="E50" s="7" t="s">
        <v>46</v>
      </c>
      <c r="F50" s="7" t="s">
        <v>26</v>
      </c>
      <c r="G50" s="31">
        <v>11450000</v>
      </c>
      <c r="H50" s="16">
        <f>100000-21357.72-42.28-17600</f>
        <v>61000</v>
      </c>
      <c r="I50" s="22">
        <f>100000-56248.81-51.19-17600</f>
        <v>26100</v>
      </c>
      <c r="J50" s="37">
        <v>700000</v>
      </c>
    </row>
    <row r="51" spans="1:10" ht="14.45" customHeight="1" x14ac:dyDescent="0.2">
      <c r="A51" s="52" t="s">
        <v>99</v>
      </c>
      <c r="B51" s="53"/>
      <c r="C51" s="58" t="s">
        <v>22</v>
      </c>
      <c r="D51" s="58" t="s">
        <v>100</v>
      </c>
      <c r="E51" s="53" t="s">
        <v>14</v>
      </c>
      <c r="F51" s="58"/>
      <c r="G51" s="59">
        <f>G52</f>
        <v>105118.58</v>
      </c>
      <c r="H51" s="59">
        <f t="shared" ref="H51:I53" si="8">H52</f>
        <v>135308.70000000001</v>
      </c>
      <c r="I51" s="59">
        <f t="shared" si="8"/>
        <v>140976.25</v>
      </c>
    </row>
    <row r="52" spans="1:10" ht="14.45" customHeight="1" x14ac:dyDescent="0.2">
      <c r="A52" s="2" t="s">
        <v>13</v>
      </c>
      <c r="B52" s="3"/>
      <c r="C52" s="8" t="s">
        <v>22</v>
      </c>
      <c r="D52" s="8" t="s">
        <v>100</v>
      </c>
      <c r="E52" s="8" t="s">
        <v>32</v>
      </c>
      <c r="F52" s="8"/>
      <c r="G52" s="33">
        <f>G53</f>
        <v>105118.58</v>
      </c>
      <c r="H52" s="33">
        <f t="shared" si="8"/>
        <v>135308.70000000001</v>
      </c>
      <c r="I52" s="33">
        <f t="shared" si="8"/>
        <v>140976.25</v>
      </c>
    </row>
    <row r="53" spans="1:10" ht="14.45" customHeight="1" x14ac:dyDescent="0.2">
      <c r="A53" s="2" t="s">
        <v>31</v>
      </c>
      <c r="B53" s="3"/>
      <c r="C53" s="8" t="s">
        <v>22</v>
      </c>
      <c r="D53" s="8" t="s">
        <v>100</v>
      </c>
      <c r="E53" s="8" t="s">
        <v>101</v>
      </c>
      <c r="F53" s="8"/>
      <c r="G53" s="33">
        <f>G54</f>
        <v>105118.58</v>
      </c>
      <c r="H53" s="33">
        <f t="shared" si="8"/>
        <v>135308.70000000001</v>
      </c>
      <c r="I53" s="33">
        <f t="shared" si="8"/>
        <v>140976.25</v>
      </c>
    </row>
    <row r="54" spans="1:10" ht="14.45" customHeight="1" x14ac:dyDescent="0.2">
      <c r="A54" s="9" t="s">
        <v>87</v>
      </c>
      <c r="B54" s="7"/>
      <c r="C54" s="25" t="s">
        <v>22</v>
      </c>
      <c r="D54" s="25" t="s">
        <v>100</v>
      </c>
      <c r="E54" s="25" t="s">
        <v>101</v>
      </c>
      <c r="F54" s="25" t="s">
        <v>26</v>
      </c>
      <c r="G54" s="31">
        <v>105118.58</v>
      </c>
      <c r="H54" s="31">
        <v>135308.70000000001</v>
      </c>
      <c r="I54" s="32">
        <v>140976.25</v>
      </c>
    </row>
    <row r="55" spans="1:10" ht="14.45" customHeight="1" x14ac:dyDescent="0.2">
      <c r="A55" s="2" t="s">
        <v>47</v>
      </c>
      <c r="B55" s="3" t="s">
        <v>8</v>
      </c>
      <c r="C55" s="3" t="s">
        <v>48</v>
      </c>
      <c r="D55" s="3" t="s">
        <v>0</v>
      </c>
      <c r="E55" s="3" t="s">
        <v>0</v>
      </c>
      <c r="F55" s="3" t="s">
        <v>0</v>
      </c>
      <c r="G55" s="14">
        <f>G56</f>
        <v>13270320.83</v>
      </c>
      <c r="H55" s="14">
        <f>H56</f>
        <v>0</v>
      </c>
      <c r="I55" s="20">
        <f>I56</f>
        <v>0</v>
      </c>
    </row>
    <row r="56" spans="1:10" ht="14.45" customHeight="1" x14ac:dyDescent="0.2">
      <c r="A56" s="52" t="s">
        <v>49</v>
      </c>
      <c r="B56" s="53" t="s">
        <v>8</v>
      </c>
      <c r="C56" s="53" t="s">
        <v>48</v>
      </c>
      <c r="D56" s="53" t="s">
        <v>39</v>
      </c>
      <c r="E56" s="53" t="s">
        <v>0</v>
      </c>
      <c r="F56" s="53" t="s">
        <v>0</v>
      </c>
      <c r="G56" s="56">
        <f>G61+G57</f>
        <v>13270320.83</v>
      </c>
      <c r="H56" s="56">
        <f>H61+H57</f>
        <v>0</v>
      </c>
      <c r="I56" s="57">
        <f>I61+I57</f>
        <v>0</v>
      </c>
    </row>
    <row r="57" spans="1:10" ht="14.45" customHeight="1" x14ac:dyDescent="0.2">
      <c r="A57" s="2" t="s">
        <v>13</v>
      </c>
      <c r="B57" s="3" t="s">
        <v>8</v>
      </c>
      <c r="C57" s="3" t="s">
        <v>48</v>
      </c>
      <c r="D57" s="3" t="s">
        <v>39</v>
      </c>
      <c r="E57" s="3" t="s">
        <v>14</v>
      </c>
      <c r="F57" s="3" t="s">
        <v>0</v>
      </c>
      <c r="G57" s="14">
        <f t="shared" ref="G57:I59" si="9">G58</f>
        <v>13270320.83</v>
      </c>
      <c r="H57" s="14">
        <f t="shared" si="9"/>
        <v>0</v>
      </c>
      <c r="I57" s="20">
        <f t="shared" si="9"/>
        <v>0</v>
      </c>
    </row>
    <row r="58" spans="1:10" ht="14.45" customHeight="1" x14ac:dyDescent="0.2">
      <c r="A58" s="2" t="s">
        <v>31</v>
      </c>
      <c r="B58" s="3" t="s">
        <v>8</v>
      </c>
      <c r="C58" s="3" t="s">
        <v>48</v>
      </c>
      <c r="D58" s="3" t="s">
        <v>39</v>
      </c>
      <c r="E58" s="3" t="s">
        <v>32</v>
      </c>
      <c r="F58" s="3" t="s">
        <v>0</v>
      </c>
      <c r="G58" s="14">
        <f t="shared" si="9"/>
        <v>13270320.83</v>
      </c>
      <c r="H58" s="14">
        <f t="shared" si="9"/>
        <v>0</v>
      </c>
      <c r="I58" s="20">
        <f t="shared" si="9"/>
        <v>0</v>
      </c>
    </row>
    <row r="59" spans="1:10" ht="28.9" customHeight="1" x14ac:dyDescent="0.2">
      <c r="A59" s="4" t="s">
        <v>33</v>
      </c>
      <c r="B59" s="5" t="s">
        <v>8</v>
      </c>
      <c r="C59" s="5" t="s">
        <v>48</v>
      </c>
      <c r="D59" s="5" t="s">
        <v>39</v>
      </c>
      <c r="E59" s="5" t="s">
        <v>34</v>
      </c>
      <c r="F59" s="5" t="s">
        <v>0</v>
      </c>
      <c r="G59" s="15">
        <f t="shared" si="9"/>
        <v>13270320.83</v>
      </c>
      <c r="H59" s="15">
        <f t="shared" si="9"/>
        <v>0</v>
      </c>
      <c r="I59" s="21">
        <f t="shared" si="9"/>
        <v>0</v>
      </c>
    </row>
    <row r="60" spans="1:10" ht="14.45" customHeight="1" x14ac:dyDescent="0.2">
      <c r="A60" s="6" t="s">
        <v>25</v>
      </c>
      <c r="B60" s="7" t="s">
        <v>8</v>
      </c>
      <c r="C60" s="7" t="s">
        <v>48</v>
      </c>
      <c r="D60" s="7" t="s">
        <v>39</v>
      </c>
      <c r="E60" s="7" t="s">
        <v>34</v>
      </c>
      <c r="F60" s="7" t="s">
        <v>26</v>
      </c>
      <c r="G60" s="31">
        <v>13270320.83</v>
      </c>
      <c r="H60" s="16"/>
      <c r="I60" s="22"/>
    </row>
    <row r="61" spans="1:10" ht="14.45" hidden="1" customHeight="1" x14ac:dyDescent="0.2">
      <c r="A61" s="4" t="s">
        <v>50</v>
      </c>
      <c r="B61" s="5" t="s">
        <v>8</v>
      </c>
      <c r="C61" s="5" t="s">
        <v>48</v>
      </c>
      <c r="D61" s="5" t="s">
        <v>39</v>
      </c>
      <c r="E61" s="5" t="s">
        <v>84</v>
      </c>
      <c r="F61" s="5" t="s">
        <v>0</v>
      </c>
      <c r="G61" s="15"/>
      <c r="H61" s="15"/>
      <c r="I61" s="21"/>
    </row>
    <row r="62" spans="1:10" ht="14.45" hidden="1" customHeight="1" x14ac:dyDescent="0.2">
      <c r="A62" s="6" t="s">
        <v>25</v>
      </c>
      <c r="B62" s="7" t="s">
        <v>8</v>
      </c>
      <c r="C62" s="7" t="s">
        <v>48</v>
      </c>
      <c r="D62" s="7" t="s">
        <v>39</v>
      </c>
      <c r="E62" s="7" t="s">
        <v>84</v>
      </c>
      <c r="F62" s="7" t="s">
        <v>26</v>
      </c>
      <c r="G62" s="31"/>
      <c r="H62" s="16"/>
      <c r="I62" s="22"/>
    </row>
    <row r="63" spans="1:10" ht="14.45" customHeight="1" x14ac:dyDescent="0.2">
      <c r="A63" s="52" t="s">
        <v>51</v>
      </c>
      <c r="B63" s="53" t="s">
        <v>8</v>
      </c>
      <c r="C63" s="53" t="s">
        <v>52</v>
      </c>
      <c r="D63" s="53" t="s">
        <v>0</v>
      </c>
      <c r="E63" s="53" t="s">
        <v>0</v>
      </c>
      <c r="F63" s="53" t="s">
        <v>0</v>
      </c>
      <c r="G63" s="56">
        <f>G64</f>
        <v>8195065.9500000002</v>
      </c>
      <c r="H63" s="56">
        <f>H64</f>
        <v>6784668.7999999998</v>
      </c>
      <c r="I63" s="57">
        <f>I64</f>
        <v>6714148.7999999998</v>
      </c>
    </row>
    <row r="64" spans="1:10" ht="14.45" customHeight="1" x14ac:dyDescent="0.2">
      <c r="A64" s="2" t="s">
        <v>53</v>
      </c>
      <c r="B64" s="3" t="s">
        <v>8</v>
      </c>
      <c r="C64" s="3" t="s">
        <v>52</v>
      </c>
      <c r="D64" s="3" t="s">
        <v>10</v>
      </c>
      <c r="E64" s="3" t="s">
        <v>0</v>
      </c>
      <c r="F64" s="3" t="s">
        <v>0</v>
      </c>
      <c r="G64" s="14">
        <f>G65+G71</f>
        <v>8195065.9500000002</v>
      </c>
      <c r="H64" s="14">
        <f t="shared" ref="H64:I64" si="10">H65+H71</f>
        <v>6784668.7999999998</v>
      </c>
      <c r="I64" s="20">
        <f t="shared" si="10"/>
        <v>6714148.7999999998</v>
      </c>
    </row>
    <row r="65" spans="1:9" ht="14.45" customHeight="1" x14ac:dyDescent="0.2">
      <c r="A65" s="2" t="s">
        <v>54</v>
      </c>
      <c r="B65" s="3" t="s">
        <v>8</v>
      </c>
      <c r="C65" s="3" t="s">
        <v>52</v>
      </c>
      <c r="D65" s="3" t="s">
        <v>10</v>
      </c>
      <c r="E65" s="3" t="s">
        <v>107</v>
      </c>
      <c r="F65" s="3" t="s">
        <v>0</v>
      </c>
      <c r="G65" s="14">
        <f t="shared" ref="G65:I65" si="11">G66</f>
        <v>8195065.9500000002</v>
      </c>
      <c r="H65" s="14">
        <f t="shared" si="11"/>
        <v>6784668.7999999998</v>
      </c>
      <c r="I65" s="20">
        <f t="shared" si="11"/>
        <v>6714148.7999999998</v>
      </c>
    </row>
    <row r="66" spans="1:9" ht="28.9" customHeight="1" x14ac:dyDescent="0.2">
      <c r="A66" s="2" t="s">
        <v>55</v>
      </c>
      <c r="B66" s="3" t="s">
        <v>8</v>
      </c>
      <c r="C66" s="3" t="s">
        <v>52</v>
      </c>
      <c r="D66" s="3" t="s">
        <v>10</v>
      </c>
      <c r="E66" s="3" t="s">
        <v>106</v>
      </c>
      <c r="F66" s="3" t="s">
        <v>0</v>
      </c>
      <c r="G66" s="14">
        <f>G67+G75</f>
        <v>8195065.9500000002</v>
      </c>
      <c r="H66" s="14">
        <f>H67+H75</f>
        <v>6784668.7999999998</v>
      </c>
      <c r="I66" s="20">
        <f>I67+I75</f>
        <v>6714148.7999999998</v>
      </c>
    </row>
    <row r="67" spans="1:9" s="12" customFormat="1" ht="28.5" customHeight="1" x14ac:dyDescent="0.2">
      <c r="A67" s="9" t="s">
        <v>56</v>
      </c>
      <c r="B67" s="10" t="s">
        <v>8</v>
      </c>
      <c r="C67" s="10" t="s">
        <v>52</v>
      </c>
      <c r="D67" s="10" t="s">
        <v>10</v>
      </c>
      <c r="E67" s="10" t="s">
        <v>105</v>
      </c>
      <c r="F67" s="10">
        <v>600</v>
      </c>
      <c r="G67" s="41">
        <f>SUM(G76:G77)</f>
        <v>8195065.9500000002</v>
      </c>
      <c r="H67" s="17">
        <f>H76+H77</f>
        <v>6784668.7999999998</v>
      </c>
      <c r="I67" s="24">
        <f>I76+I77</f>
        <v>6714148.7999999998</v>
      </c>
    </row>
    <row r="68" spans="1:9" ht="14.45" hidden="1" customHeight="1" x14ac:dyDescent="0.2">
      <c r="A68" s="6" t="s">
        <v>19</v>
      </c>
      <c r="B68" s="7" t="s">
        <v>8</v>
      </c>
      <c r="C68" s="7" t="s">
        <v>52</v>
      </c>
      <c r="D68" s="7" t="s">
        <v>10</v>
      </c>
      <c r="E68" s="7" t="s">
        <v>57</v>
      </c>
      <c r="F68" s="7" t="s">
        <v>20</v>
      </c>
      <c r="G68" s="31">
        <v>0</v>
      </c>
      <c r="H68" s="16">
        <v>0</v>
      </c>
      <c r="I68" s="22">
        <v>0</v>
      </c>
    </row>
    <row r="69" spans="1:9" ht="14.45" hidden="1" customHeight="1" x14ac:dyDescent="0.2">
      <c r="A69" s="6" t="s">
        <v>25</v>
      </c>
      <c r="B69" s="7" t="s">
        <v>8</v>
      </c>
      <c r="C69" s="7" t="s">
        <v>52</v>
      </c>
      <c r="D69" s="7" t="s">
        <v>10</v>
      </c>
      <c r="E69" s="7" t="s">
        <v>57</v>
      </c>
      <c r="F69" s="7" t="s">
        <v>26</v>
      </c>
      <c r="G69" s="31">
        <v>0</v>
      </c>
      <c r="H69" s="16">
        <v>0</v>
      </c>
      <c r="I69" s="22">
        <v>0</v>
      </c>
    </row>
    <row r="70" spans="1:9" ht="14.45" hidden="1" customHeight="1" x14ac:dyDescent="0.2">
      <c r="A70" s="6" t="s">
        <v>27</v>
      </c>
      <c r="B70" s="7" t="s">
        <v>8</v>
      </c>
      <c r="C70" s="7" t="s">
        <v>52</v>
      </c>
      <c r="D70" s="7" t="s">
        <v>10</v>
      </c>
      <c r="E70" s="7" t="s">
        <v>57</v>
      </c>
      <c r="F70" s="7" t="s">
        <v>28</v>
      </c>
      <c r="G70" s="31">
        <v>0</v>
      </c>
      <c r="H70" s="16">
        <v>0</v>
      </c>
      <c r="I70" s="22">
        <v>0</v>
      </c>
    </row>
    <row r="71" spans="1:9" ht="0.75" hidden="1" customHeight="1" x14ac:dyDescent="0.2">
      <c r="A71" s="2" t="s">
        <v>13</v>
      </c>
      <c r="B71" s="3" t="s">
        <v>8</v>
      </c>
      <c r="C71" s="3" t="s">
        <v>52</v>
      </c>
      <c r="D71" s="3" t="s">
        <v>10</v>
      </c>
      <c r="E71" s="3" t="s">
        <v>14</v>
      </c>
      <c r="F71" s="3" t="s">
        <v>0</v>
      </c>
      <c r="G71" s="14">
        <f t="shared" ref="G71:I73" si="12">G72</f>
        <v>0</v>
      </c>
      <c r="H71" s="14">
        <f>H72</f>
        <v>0</v>
      </c>
      <c r="I71" s="20">
        <v>0</v>
      </c>
    </row>
    <row r="72" spans="1:9" ht="14.25" hidden="1" customHeight="1" x14ac:dyDescent="0.2">
      <c r="A72" s="2" t="s">
        <v>31</v>
      </c>
      <c r="B72" s="3" t="s">
        <v>8</v>
      </c>
      <c r="C72" s="3" t="s">
        <v>52</v>
      </c>
      <c r="D72" s="3" t="s">
        <v>10</v>
      </c>
      <c r="E72" s="3" t="s">
        <v>32</v>
      </c>
      <c r="F72" s="3" t="s">
        <v>0</v>
      </c>
      <c r="G72" s="14">
        <f t="shared" si="12"/>
        <v>0</v>
      </c>
      <c r="H72" s="14">
        <f t="shared" si="12"/>
        <v>0</v>
      </c>
      <c r="I72" s="20">
        <f t="shared" si="12"/>
        <v>0</v>
      </c>
    </row>
    <row r="73" spans="1:9" ht="28.5" hidden="1" customHeight="1" x14ac:dyDescent="0.2">
      <c r="A73" s="4" t="s">
        <v>58</v>
      </c>
      <c r="B73" s="5" t="s">
        <v>8</v>
      </c>
      <c r="C73" s="5" t="s">
        <v>52</v>
      </c>
      <c r="D73" s="5" t="s">
        <v>10</v>
      </c>
      <c r="E73" s="5" t="s">
        <v>59</v>
      </c>
      <c r="F73" s="5" t="s">
        <v>0</v>
      </c>
      <c r="G73" s="15">
        <f t="shared" si="12"/>
        <v>0</v>
      </c>
      <c r="H73" s="15">
        <f t="shared" si="12"/>
        <v>0</v>
      </c>
      <c r="I73" s="21">
        <f t="shared" si="12"/>
        <v>0</v>
      </c>
    </row>
    <row r="74" spans="1:9" ht="14.25" hidden="1" customHeight="1" x14ac:dyDescent="0.2">
      <c r="A74" s="6" t="s">
        <v>25</v>
      </c>
      <c r="B74" s="7" t="s">
        <v>8</v>
      </c>
      <c r="C74" s="7" t="s">
        <v>52</v>
      </c>
      <c r="D74" s="7" t="s">
        <v>10</v>
      </c>
      <c r="E74" s="7" t="s">
        <v>59</v>
      </c>
      <c r="F74" s="7" t="s">
        <v>26</v>
      </c>
      <c r="G74" s="31">
        <v>0</v>
      </c>
      <c r="H74" s="16">
        <v>0</v>
      </c>
      <c r="I74" s="22">
        <v>0</v>
      </c>
    </row>
    <row r="75" spans="1:9" ht="25.5" hidden="1" customHeight="1" x14ac:dyDescent="0.2">
      <c r="A75" s="6" t="s">
        <v>91</v>
      </c>
      <c r="B75" s="25" t="s">
        <v>8</v>
      </c>
      <c r="C75" s="25" t="s">
        <v>52</v>
      </c>
      <c r="D75" s="25" t="s">
        <v>10</v>
      </c>
      <c r="E75" s="25" t="s">
        <v>57</v>
      </c>
      <c r="F75" s="25" t="s">
        <v>92</v>
      </c>
      <c r="G75" s="31">
        <v>0</v>
      </c>
      <c r="H75" s="16">
        <v>0</v>
      </c>
      <c r="I75" s="22">
        <v>0</v>
      </c>
    </row>
    <row r="76" spans="1:9" ht="12.75" hidden="1" customHeight="1" x14ac:dyDescent="0.2">
      <c r="A76" s="6" t="s">
        <v>19</v>
      </c>
      <c r="B76" s="25"/>
      <c r="C76" s="25" t="s">
        <v>52</v>
      </c>
      <c r="D76" s="25" t="s">
        <v>10</v>
      </c>
      <c r="E76" s="25" t="s">
        <v>98</v>
      </c>
      <c r="F76" s="51" t="s">
        <v>20</v>
      </c>
      <c r="G76" s="39">
        <v>7173003.3700000001</v>
      </c>
      <c r="H76" s="39">
        <f>7293003.37-120000-388334.57</f>
        <v>6784668.7999999998</v>
      </c>
      <c r="I76" s="34">
        <f>7293003.37-120000-458854.57</f>
        <v>6714148.7999999998</v>
      </c>
    </row>
    <row r="77" spans="1:9" ht="12.75" hidden="1" customHeight="1" x14ac:dyDescent="0.2">
      <c r="A77" s="6" t="s">
        <v>25</v>
      </c>
      <c r="B77" s="25"/>
      <c r="C77" s="25" t="s">
        <v>52</v>
      </c>
      <c r="D77" s="25" t="s">
        <v>10</v>
      </c>
      <c r="E77" s="25" t="s">
        <v>98</v>
      </c>
      <c r="F77" s="51" t="s">
        <v>26</v>
      </c>
      <c r="G77" s="40">
        <f>810800+120000+91262.58</f>
        <v>1022062.58</v>
      </c>
      <c r="H77" s="40"/>
      <c r="I77" s="42"/>
    </row>
    <row r="78" spans="1:9" ht="12.75" customHeight="1" x14ac:dyDescent="0.2">
      <c r="A78" s="6"/>
      <c r="B78" s="25"/>
      <c r="C78" s="25"/>
      <c r="D78" s="25"/>
      <c r="E78" s="25"/>
      <c r="F78" s="25"/>
      <c r="G78" s="16"/>
      <c r="H78" s="17"/>
      <c r="I78" s="24"/>
    </row>
    <row r="79" spans="1:9" ht="14.45" customHeight="1" x14ac:dyDescent="0.2">
      <c r="A79" s="52" t="s">
        <v>60</v>
      </c>
      <c r="B79" s="53" t="s">
        <v>8</v>
      </c>
      <c r="C79" s="53" t="s">
        <v>61</v>
      </c>
      <c r="D79" s="53" t="s">
        <v>0</v>
      </c>
      <c r="E79" s="53" t="s">
        <v>0</v>
      </c>
      <c r="F79" s="53" t="s">
        <v>0</v>
      </c>
      <c r="G79" s="56">
        <f>G80</f>
        <v>251978.04</v>
      </c>
      <c r="H79" s="56">
        <f t="shared" ref="H79:I82" si="13">H80</f>
        <v>0</v>
      </c>
      <c r="I79" s="57">
        <f t="shared" si="13"/>
        <v>0</v>
      </c>
    </row>
    <row r="80" spans="1:9" ht="14.45" customHeight="1" x14ac:dyDescent="0.2">
      <c r="A80" s="2" t="s">
        <v>62</v>
      </c>
      <c r="B80" s="3" t="s">
        <v>8</v>
      </c>
      <c r="C80" s="3" t="s">
        <v>61</v>
      </c>
      <c r="D80" s="3" t="s">
        <v>10</v>
      </c>
      <c r="E80" s="3" t="s">
        <v>0</v>
      </c>
      <c r="F80" s="3" t="s">
        <v>0</v>
      </c>
      <c r="G80" s="14">
        <f>G81</f>
        <v>251978.04</v>
      </c>
      <c r="H80" s="14">
        <f t="shared" si="13"/>
        <v>0</v>
      </c>
      <c r="I80" s="20">
        <f t="shared" si="13"/>
        <v>0</v>
      </c>
    </row>
    <row r="81" spans="1:9" ht="14.45" customHeight="1" x14ac:dyDescent="0.2">
      <c r="A81" s="2" t="s">
        <v>13</v>
      </c>
      <c r="B81" s="3" t="s">
        <v>8</v>
      </c>
      <c r="C81" s="3" t="s">
        <v>61</v>
      </c>
      <c r="D81" s="3" t="s">
        <v>10</v>
      </c>
      <c r="E81" s="3" t="s">
        <v>14</v>
      </c>
      <c r="F81" s="3" t="s">
        <v>0</v>
      </c>
      <c r="G81" s="14">
        <f>G82</f>
        <v>251978.04</v>
      </c>
      <c r="H81" s="14">
        <f t="shared" si="13"/>
        <v>0</v>
      </c>
      <c r="I81" s="20">
        <f t="shared" si="13"/>
        <v>0</v>
      </c>
    </row>
    <row r="82" spans="1:9" ht="14.45" customHeight="1" x14ac:dyDescent="0.2">
      <c r="A82" s="2" t="s">
        <v>31</v>
      </c>
      <c r="B82" s="3" t="s">
        <v>8</v>
      </c>
      <c r="C82" s="3" t="s">
        <v>61</v>
      </c>
      <c r="D82" s="3" t="s">
        <v>10</v>
      </c>
      <c r="E82" s="3" t="s">
        <v>32</v>
      </c>
      <c r="F82" s="3" t="s">
        <v>0</v>
      </c>
      <c r="G82" s="14">
        <f>G83</f>
        <v>251978.04</v>
      </c>
      <c r="H82" s="14">
        <f t="shared" si="13"/>
        <v>0</v>
      </c>
      <c r="I82" s="20">
        <f t="shared" si="13"/>
        <v>0</v>
      </c>
    </row>
    <row r="83" spans="1:9" ht="28.9" customHeight="1" x14ac:dyDescent="0.2">
      <c r="A83" s="6" t="s">
        <v>64</v>
      </c>
      <c r="B83" s="7" t="s">
        <v>8</v>
      </c>
      <c r="C83" s="7" t="s">
        <v>61</v>
      </c>
      <c r="D83" s="7" t="s">
        <v>10</v>
      </c>
      <c r="E83" s="7" t="s">
        <v>63</v>
      </c>
      <c r="F83" s="7" t="s">
        <v>65</v>
      </c>
      <c r="G83" s="31">
        <v>251978.04</v>
      </c>
      <c r="H83" s="16"/>
      <c r="I83" s="22"/>
    </row>
    <row r="84" spans="1:9" ht="14.25" hidden="1" customHeight="1" x14ac:dyDescent="0.2">
      <c r="A84" s="52" t="s">
        <v>66</v>
      </c>
      <c r="B84" s="53" t="s">
        <v>8</v>
      </c>
      <c r="C84" s="53" t="s">
        <v>67</v>
      </c>
      <c r="D84" s="53" t="s">
        <v>0</v>
      </c>
      <c r="E84" s="53" t="s">
        <v>0</v>
      </c>
      <c r="F84" s="53" t="s">
        <v>0</v>
      </c>
      <c r="G84" s="56">
        <f t="shared" ref="G84:I88" si="14">G85</f>
        <v>0</v>
      </c>
      <c r="H84" s="56">
        <f t="shared" si="14"/>
        <v>0</v>
      </c>
      <c r="I84" s="57">
        <f t="shared" si="14"/>
        <v>0</v>
      </c>
    </row>
    <row r="85" spans="1:9" ht="28.5" hidden="1" customHeight="1" x14ac:dyDescent="0.2">
      <c r="A85" s="2" t="s">
        <v>68</v>
      </c>
      <c r="B85" s="3" t="s">
        <v>8</v>
      </c>
      <c r="C85" s="3" t="s">
        <v>67</v>
      </c>
      <c r="D85" s="3" t="s">
        <v>48</v>
      </c>
      <c r="E85" s="3" t="s">
        <v>0</v>
      </c>
      <c r="F85" s="3" t="s">
        <v>0</v>
      </c>
      <c r="G85" s="14">
        <f t="shared" si="14"/>
        <v>0</v>
      </c>
      <c r="H85" s="14">
        <f t="shared" si="14"/>
        <v>0</v>
      </c>
      <c r="I85" s="20">
        <f t="shared" si="14"/>
        <v>0</v>
      </c>
    </row>
    <row r="86" spans="1:9" ht="14.25" hidden="1" customHeight="1" x14ac:dyDescent="0.2">
      <c r="A86" s="2" t="s">
        <v>69</v>
      </c>
      <c r="B86" s="3" t="s">
        <v>8</v>
      </c>
      <c r="C86" s="3" t="s">
        <v>67</v>
      </c>
      <c r="D86" s="3" t="s">
        <v>48</v>
      </c>
      <c r="E86" s="3" t="s">
        <v>70</v>
      </c>
      <c r="F86" s="3" t="s">
        <v>0</v>
      </c>
      <c r="G86" s="14">
        <f t="shared" si="14"/>
        <v>0</v>
      </c>
      <c r="H86" s="14">
        <f t="shared" si="14"/>
        <v>0</v>
      </c>
      <c r="I86" s="20">
        <f t="shared" si="14"/>
        <v>0</v>
      </c>
    </row>
    <row r="87" spans="1:9" ht="14.25" hidden="1" customHeight="1" x14ac:dyDescent="0.2">
      <c r="A87" s="2" t="s">
        <v>71</v>
      </c>
      <c r="B87" s="3" t="s">
        <v>8</v>
      </c>
      <c r="C87" s="3" t="s">
        <v>67</v>
      </c>
      <c r="D87" s="3" t="s">
        <v>48</v>
      </c>
      <c r="E87" s="3" t="s">
        <v>72</v>
      </c>
      <c r="F87" s="3" t="s">
        <v>0</v>
      </c>
      <c r="G87" s="14">
        <f t="shared" si="14"/>
        <v>0</v>
      </c>
      <c r="H87" s="14">
        <f t="shared" si="14"/>
        <v>0</v>
      </c>
      <c r="I87" s="20">
        <f t="shared" si="14"/>
        <v>0</v>
      </c>
    </row>
    <row r="88" spans="1:9" ht="42.75" hidden="1" customHeight="1" x14ac:dyDescent="0.2">
      <c r="A88" s="4" t="s">
        <v>73</v>
      </c>
      <c r="B88" s="5" t="s">
        <v>8</v>
      </c>
      <c r="C88" s="5" t="s">
        <v>67</v>
      </c>
      <c r="D88" s="5" t="s">
        <v>48</v>
      </c>
      <c r="E88" s="5" t="s">
        <v>74</v>
      </c>
      <c r="F88" s="5" t="s">
        <v>0</v>
      </c>
      <c r="G88" s="15">
        <f t="shared" si="14"/>
        <v>0</v>
      </c>
      <c r="H88" s="15">
        <f t="shared" si="14"/>
        <v>0</v>
      </c>
      <c r="I88" s="21">
        <f t="shared" si="14"/>
        <v>0</v>
      </c>
    </row>
    <row r="89" spans="1:9" ht="14.25" hidden="1" customHeight="1" x14ac:dyDescent="0.2">
      <c r="A89" s="6" t="s">
        <v>25</v>
      </c>
      <c r="B89" s="7" t="s">
        <v>8</v>
      </c>
      <c r="C89" s="7" t="s">
        <v>67</v>
      </c>
      <c r="D89" s="7" t="s">
        <v>48</v>
      </c>
      <c r="E89" s="7" t="s">
        <v>74</v>
      </c>
      <c r="F89" s="50" t="s">
        <v>26</v>
      </c>
      <c r="G89" s="31">
        <v>0</v>
      </c>
      <c r="H89" s="16">
        <v>0</v>
      </c>
      <c r="I89" s="22">
        <v>0</v>
      </c>
    </row>
    <row r="90" spans="1:9" ht="28.9" customHeight="1" x14ac:dyDescent="0.2">
      <c r="A90" s="52" t="s">
        <v>75</v>
      </c>
      <c r="B90" s="53" t="s">
        <v>8</v>
      </c>
      <c r="C90" s="53" t="s">
        <v>76</v>
      </c>
      <c r="D90" s="53" t="s">
        <v>0</v>
      </c>
      <c r="E90" s="53" t="s">
        <v>0</v>
      </c>
      <c r="F90" s="53" t="s">
        <v>0</v>
      </c>
      <c r="G90" s="56">
        <f t="shared" ref="G90:I94" si="15">G91</f>
        <v>333575.69</v>
      </c>
      <c r="H90" s="56">
        <f t="shared" si="15"/>
        <v>333575.69</v>
      </c>
      <c r="I90" s="57">
        <f t="shared" si="15"/>
        <v>333575.69</v>
      </c>
    </row>
    <row r="91" spans="1:9" ht="28.9" customHeight="1" x14ac:dyDescent="0.2">
      <c r="A91" s="2" t="s">
        <v>77</v>
      </c>
      <c r="B91" s="3" t="s">
        <v>8</v>
      </c>
      <c r="C91" s="3" t="s">
        <v>76</v>
      </c>
      <c r="D91" s="3" t="s">
        <v>39</v>
      </c>
      <c r="E91" s="3" t="s">
        <v>0</v>
      </c>
      <c r="F91" s="3" t="s">
        <v>0</v>
      </c>
      <c r="G91" s="14">
        <f t="shared" si="15"/>
        <v>333575.69</v>
      </c>
      <c r="H91" s="14">
        <f t="shared" si="15"/>
        <v>333575.69</v>
      </c>
      <c r="I91" s="20">
        <f t="shared" si="15"/>
        <v>333575.69</v>
      </c>
    </row>
    <row r="92" spans="1:9" ht="14.45" customHeight="1" x14ac:dyDescent="0.2">
      <c r="A92" s="2" t="s">
        <v>13</v>
      </c>
      <c r="B92" s="3" t="s">
        <v>8</v>
      </c>
      <c r="C92" s="3" t="s">
        <v>76</v>
      </c>
      <c r="D92" s="3" t="s">
        <v>39</v>
      </c>
      <c r="E92" s="3" t="s">
        <v>14</v>
      </c>
      <c r="F92" s="3" t="s">
        <v>0</v>
      </c>
      <c r="G92" s="14">
        <f t="shared" si="15"/>
        <v>333575.69</v>
      </c>
      <c r="H92" s="14">
        <f t="shared" si="15"/>
        <v>333575.69</v>
      </c>
      <c r="I92" s="20">
        <f t="shared" si="15"/>
        <v>333575.69</v>
      </c>
    </row>
    <row r="93" spans="1:9" ht="14.45" customHeight="1" x14ac:dyDescent="0.2">
      <c r="A93" s="2" t="s">
        <v>78</v>
      </c>
      <c r="B93" s="3" t="s">
        <v>8</v>
      </c>
      <c r="C93" s="3" t="s">
        <v>76</v>
      </c>
      <c r="D93" s="3" t="s">
        <v>39</v>
      </c>
      <c r="E93" s="3" t="s">
        <v>79</v>
      </c>
      <c r="F93" s="3" t="s">
        <v>0</v>
      </c>
      <c r="G93" s="14">
        <f t="shared" si="15"/>
        <v>333575.69</v>
      </c>
      <c r="H93" s="14">
        <f t="shared" si="15"/>
        <v>333575.69</v>
      </c>
      <c r="I93" s="20">
        <f t="shared" si="15"/>
        <v>333575.69</v>
      </c>
    </row>
    <row r="94" spans="1:9" ht="28.9" customHeight="1" x14ac:dyDescent="0.2">
      <c r="A94" s="4" t="s">
        <v>83</v>
      </c>
      <c r="B94" s="5" t="s">
        <v>8</v>
      </c>
      <c r="C94" s="5" t="s">
        <v>76</v>
      </c>
      <c r="D94" s="5" t="s">
        <v>39</v>
      </c>
      <c r="E94" s="5" t="s">
        <v>80</v>
      </c>
      <c r="F94" s="5" t="s">
        <v>0</v>
      </c>
      <c r="G94" s="15">
        <f t="shared" si="15"/>
        <v>333575.69</v>
      </c>
      <c r="H94" s="15">
        <f t="shared" si="15"/>
        <v>333575.69</v>
      </c>
      <c r="I94" s="21">
        <f t="shared" si="15"/>
        <v>333575.69</v>
      </c>
    </row>
    <row r="95" spans="1:9" ht="14.45" customHeight="1" x14ac:dyDescent="0.2">
      <c r="A95" s="27" t="s">
        <v>78</v>
      </c>
      <c r="B95" s="28" t="s">
        <v>8</v>
      </c>
      <c r="C95" s="28" t="s">
        <v>76</v>
      </c>
      <c r="D95" s="28" t="s">
        <v>39</v>
      </c>
      <c r="E95" s="28" t="s">
        <v>80</v>
      </c>
      <c r="F95" s="28" t="s">
        <v>81</v>
      </c>
      <c r="G95" s="45">
        <f>235649.95+97925.74</f>
        <v>333575.69</v>
      </c>
      <c r="H95" s="23">
        <f>235649.95+97925.74</f>
        <v>333575.69</v>
      </c>
      <c r="I95" s="29">
        <f>235649.95+97925.74</f>
        <v>333575.69</v>
      </c>
    </row>
    <row r="96" spans="1:9" x14ac:dyDescent="0.2">
      <c r="A96" s="30" t="s">
        <v>93</v>
      </c>
      <c r="B96" s="30"/>
      <c r="C96" s="30"/>
      <c r="D96" s="30"/>
      <c r="E96" s="30"/>
      <c r="F96" s="30"/>
      <c r="G96" s="30">
        <v>0</v>
      </c>
      <c r="H96" s="30">
        <v>31400</v>
      </c>
      <c r="I96" s="30">
        <v>66300</v>
      </c>
    </row>
    <row r="98" spans="6:9" x14ac:dyDescent="0.2">
      <c r="H98" s="37"/>
      <c r="I98" s="37"/>
    </row>
    <row r="100" spans="6:9" x14ac:dyDescent="0.2">
      <c r="F100" s="44"/>
      <c r="H100" s="37"/>
      <c r="I100" s="37"/>
    </row>
    <row r="101" spans="6:9" x14ac:dyDescent="0.2">
      <c r="F101" s="44"/>
      <c r="H101" s="37"/>
      <c r="I101" s="37"/>
    </row>
    <row r="102" spans="6:9" x14ac:dyDescent="0.2">
      <c r="F102" s="43"/>
      <c r="H102" s="37"/>
      <c r="I102" s="37"/>
    </row>
    <row r="104" spans="6:9" x14ac:dyDescent="0.2">
      <c r="H104" s="37"/>
      <c r="I104" s="37"/>
    </row>
  </sheetData>
  <mergeCells count="3">
    <mergeCell ref="A2:I2"/>
    <mergeCell ref="A3:I3"/>
    <mergeCell ref="A4:I4"/>
  </mergeCells>
  <pageMargins left="0.51181102362204722" right="0.31496062992125984" top="0.55118110236220474" bottom="0.55118110236220474" header="0.31496062992125984" footer="0.31496062992125984"/>
  <pageSetup paperSize="9" scale="7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Table1</vt:lpstr>
      <vt:lpstr>Прил 5</vt:lpstr>
      <vt:lpstr>Table1!Заголовки_для_печати</vt:lpstr>
      <vt:lpstr>Table1!Область_печати</vt:lpstr>
      <vt:lpstr>'Прил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2023-12-12T10:53:31Z</cp:lastPrinted>
  <dcterms:created xsi:type="dcterms:W3CDTF">2006-09-16T00:00:00Z</dcterms:created>
  <dcterms:modified xsi:type="dcterms:W3CDTF">2023-12-27T07:59:02Z</dcterms:modified>
</cp:coreProperties>
</file>