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 activeTab="1"/>
  </bookViews>
  <sheets>
    <sheet name="Доходы 2024" sheetId="1" r:id="rId1"/>
    <sheet name="2025-2026" sheetId="2" r:id="rId2"/>
  </sheets>
  <definedNames>
    <definedName name="_xlnm.Print_Titles" localSheetId="1">'2025-2026'!$8:$8</definedName>
    <definedName name="_xlnm.Print_Titles" localSheetId="0">'Доходы 2024'!$9:$9</definedName>
    <definedName name="_xlnm.Print_Area" localSheetId="1">'2025-2026'!$A$1:$D$117</definedName>
    <definedName name="_xlnm.Print_Area" localSheetId="0">'Доходы 2024'!$A$1:$C$79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9" i="1" l="1"/>
  <c r="C84" i="1" l="1"/>
  <c r="C58" i="1" l="1"/>
  <c r="C54" i="1" l="1"/>
  <c r="D54" i="1" l="1"/>
  <c r="C60" i="2" l="1"/>
  <c r="D11" i="2" l="1"/>
  <c r="C11" i="2"/>
  <c r="C12" i="1" l="1"/>
  <c r="D16" i="2" l="1"/>
  <c r="D31" i="2" l="1"/>
  <c r="C31" i="2"/>
  <c r="C32" i="1"/>
  <c r="C28" i="1" l="1"/>
  <c r="C50" i="1" l="1"/>
  <c r="C49" i="1" s="1"/>
  <c r="C48" i="1" s="1"/>
  <c r="C17" i="1" l="1"/>
  <c r="D66" i="2" l="1"/>
  <c r="C66" i="2"/>
  <c r="D64" i="2"/>
  <c r="C64" i="2"/>
  <c r="D60" i="2"/>
  <c r="D53" i="2"/>
  <c r="C53" i="2"/>
  <c r="D49" i="2"/>
  <c r="C49" i="2"/>
  <c r="D45" i="2"/>
  <c r="C45" i="2"/>
  <c r="D43" i="2"/>
  <c r="C43" i="2"/>
  <c r="D39" i="2"/>
  <c r="C39" i="2"/>
  <c r="D35" i="2"/>
  <c r="C35" i="2"/>
  <c r="D27" i="2"/>
  <c r="C27" i="2"/>
  <c r="D25" i="2"/>
  <c r="C25" i="2"/>
  <c r="C16" i="2"/>
  <c r="C34" i="2" l="1"/>
  <c r="D48" i="2"/>
  <c r="D47" i="2" s="1"/>
  <c r="D34" i="2"/>
  <c r="C10" i="2"/>
  <c r="D10" i="2"/>
  <c r="C48" i="2"/>
  <c r="C47" i="2" s="1"/>
  <c r="C9" i="2" l="1"/>
  <c r="D9" i="2"/>
  <c r="D110" i="2" s="1"/>
  <c r="G113" i="2" l="1"/>
  <c r="G114" i="2" s="1"/>
  <c r="C110" i="2"/>
  <c r="H113" i="2"/>
  <c r="H114" i="2" s="1"/>
  <c r="C108" i="2"/>
  <c r="D108" i="2"/>
  <c r="D112" i="2" s="1"/>
  <c r="C112" i="2" l="1"/>
  <c r="H116" i="2"/>
  <c r="H118" i="2" s="1"/>
  <c r="G116" i="2"/>
  <c r="G118" i="2" s="1"/>
  <c r="C26" i="1"/>
  <c r="C36" i="1"/>
  <c r="C40" i="1"/>
  <c r="C44" i="1"/>
  <c r="C46" i="1"/>
  <c r="C35" i="1" l="1"/>
  <c r="C11" i="1" l="1"/>
  <c r="C10" i="1" s="1"/>
  <c r="C82" i="1" s="1"/>
</calcChain>
</file>

<file path=xl/sharedStrings.xml><?xml version="1.0" encoding="utf-8"?>
<sst xmlns="http://schemas.openxmlformats.org/spreadsheetml/2006/main" count="362" uniqueCount="192">
  <si>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</si>
  <si>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</si>
  <si>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</si>
  <si>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</si>
  <si>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</si>
  <si>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</si>
  <si>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</si>
  <si>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</si>
  <si>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</si>
  <si>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</si>
  <si>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</si>
  <si>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</si>
  <si>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</si>
  <si>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</si>
  <si>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</si>
  <si>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</si>
  <si>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</si>
  <si>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</si>
  <si>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</si>
  <si>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</si>
  <si>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</si>
  <si>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</si>
  <si>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</si>
  <si>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</si>
  <si>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</si>
  <si>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</si>
  <si>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</si>
  <si>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</si>
  <si>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</si>
  <si>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</si>
  <si>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</si>
  <si>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</si>
  <si>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</si>
  <si>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</si>
  <si>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</si>
  <si>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</si>
  <si>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</si>
  <si>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</si>
  <si>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</si>
  <si>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</si>
  <si>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</si>
  <si>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</si>
  <si>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</si>
  <si>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</si>
  <si>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</si>
  <si>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</si>
  <si>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</si>
  <si>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</si>
  <si>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</si>
  <si>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</si>
  <si>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</si>
  <si>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</si>
  <si>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</si>
  <si>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</si>
  <si>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</si>
  <si>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</si>
  <si>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</si>
  <si>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</si>
  <si>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</si>
  <si>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</si>
  <si>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</si>
  <si>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</si>
  <si>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</si>
  <si>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</si>
  <si>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</si>
  <si>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</si>
  <si>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</si>
  <si>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</si>
  <si>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</si>
  <si>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</si>
  <si>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</si>
  <si>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</si>
  <si>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</si>
  <si>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</si>
  <si>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</si>
  <si>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</si>
  <si>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</si>
  <si>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</si>
  <si>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</si>
  <si>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</si>
  <si>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</si>
  <si>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</si>
  <si>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</si>
  <si>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</si>
  <si>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</si>
  <si>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</si>
  <si>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</si>
  <si>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</si>
  <si>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</si>
  <si>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</si>
  <si>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</si>
  <si>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</si>
  <si>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</si>
  <si>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</si>
  <si>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</si>
  <si>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 и детских площадок)</t>
  </si>
  <si>
    <t>000 2 02 10000 00 0000 150</t>
  </si>
  <si>
    <t>804 2 02 15001 13 0000 150</t>
  </si>
  <si>
    <t>000 2 02 30000 00 0000 150</t>
  </si>
  <si>
    <t>804 2 02 35930 13 0000 150</t>
  </si>
  <si>
    <t>804 2 02 35118 13 0000 150</t>
  </si>
  <si>
    <t>000 2 02 40000 00 0000 150</t>
  </si>
  <si>
    <t>804 2 02 45160 13 0000 150</t>
  </si>
  <si>
    <t>000 2 02 20000 00 0000 150</t>
  </si>
  <si>
    <t>804 2 02 15002 13 0000 150</t>
  </si>
  <si>
    <t>804 2 19 05000 13 0000 150</t>
  </si>
  <si>
    <t>804 2 18 05010 13 0000 150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</si>
  <si>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</si>
  <si>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804 2 18 60010 13 0000 150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</si>
  <si>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косметическому ремонту кабинета МКУ "УЖКХ" в здании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</si>
  <si>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кровли левого крыла здания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</si>
  <si>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землеустроительных работ)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</si>
  <si>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сносу 20-ти брошенных полуразрушенных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</si>
  <si>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оформлению дизайн-проектов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</si>
  <si>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свалок твердых коммунальных отходов с территории населенного пункта п.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</si>
  <si>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экспертизы МКД и жилых домов (в целях признания данных МКД и жилых домов аварийными) на территории МО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</si>
  <si>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благоустройству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</si>
  <si>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поощрение победителей соревнований, приобретение спортивной формы и спортинвентаря )</t>
  </si>
  <si>
    <t>804 2 02 25555 13 0000 150</t>
  </si>
  <si>
    <t>Субсидии бюджетам городских поселений на поддержку государственных программ субъектов Российскрй Федерации и муниципальных программ формирования современной городской среды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</si>
  <si>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(проверка несущей способности конструкций объектов и определение наличия дефектов, определение технического состояния объектов незавершенного строительства)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</si>
  <si>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уличного освещения квартала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</si>
  <si>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жилищно-коммунальных услуг работникам культуры, проживающим и работающим в сельских населенных пунктах, поселках городского типа Мирнинского района)</t>
  </si>
  <si>
    <t>804 2 02 04012 13 0000 150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</si>
  <si>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ремонтных работ по устранению протечек кровли и затопления подвальных помещений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</si>
  <si>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(фасадное освещение))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</si>
  <si>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(изготовление и монтаж логотипов))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</si>
  <si>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спортивного инвентаря и оборудования для нужд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</si>
  <si>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(исполнение МП "Переселение граждан из аварийного жилищного фонда МО "Посёлок Чернышевский" на 2017-2021 годы)</t>
  </si>
  <si>
    <t>804 2 07 05030 13 0000 150</t>
  </si>
  <si>
    <t>Прочие безвозмездные поступления в бюджеты городских поселений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</si>
  <si>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зимнему содержанию дорог местного значения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</si>
  <si>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установка дорожных знаков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</si>
  <si>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работ по зимнему содержанию тротуаров, площадей и детских площадок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</si>
  <si>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основных средств-цифрового микшерного звукового и цифрового светового пульта в концертный зал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</si>
  <si>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гирлянда, новогодние игрушки, макушка для ели, ограждение)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</si>
  <si>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морозостойкой новогодней атрибутики (макушка. гирлянды) на уличную ель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</si>
  <si>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ремонту крылец двух деревянных МКД квартала Энтузиастов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</si>
  <si>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проведению частичного ремонта мунципальной квартиры по адресу Гидростроителй, д.20 кв. 87)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</si>
  <si>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2-х деревянных МКД квартала Аэропорта на территории МО "Посёлок чернышевский" в 2019 году)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</si>
  <si>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кадастровых работ с подготовко технических планов на объекты электроэнергетики, расположенные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</si>
  <si>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новогодней атрибутики (макушка, гирлянды, игрушки) в концертный зал МКУ Дом культуры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</si>
  <si>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(реализация проекта "Активный гражданин")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</si>
  <si>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</si>
  <si>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</si>
  <si>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</si>
  <si>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</si>
  <si>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Сумма на 2024 год</t>
  </si>
  <si>
    <t>804 1 08 07175 01 1000 110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</si>
  <si>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 тяжеловесных и (или) крупногабаритных грузов, зачисляемая в бюджеты поселений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</si>
  <si>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участков дороги местного значения ул. Космонавтов МО "Посёлок Чернышевский" Мирнинского района РС (Я))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</si>
  <si>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участков дороги местного значения ул. Дзержинского МО "Посёлок Чернышевский" Мирнинского района РС (Я))</t>
  </si>
  <si>
    <t>Доходы от сдачи в аренду имущества, составляющего казну городских поселений (за исключением земельных участков)</t>
  </si>
  <si>
    <t>804 1 11 05075 13 0000 120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</si>
  <si>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дополнительную компенсацию расходов по оплате проезда в отпуск работникам учреждений культуры)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</si>
  <si>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возмещение расходов в части коммунальных услуг по содержанию нежилого помещения "Баня")</t>
  </si>
  <si>
    <t>182 1 01 02080 01 0000 110</t>
  </si>
  <si>
    <t>Сумма на 2025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</si>
  <si>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</si>
  <si>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деф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</si>
  <si>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</si>
  <si>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дополнительную компенсацию расходов по оплате проезда в отпуск работникам учреждений физической культуры и спорта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</si>
  <si>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приобретение жилых помещений для переселения граждан из аварийного муниципального жилищного фонда (ПД и ПДУ))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</si>
  <si>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пассажирского автобуса ПАЗ-4234)</t>
  </si>
  <si>
    <t>дефицит</t>
  </si>
  <si>
    <t>расходы</t>
  </si>
  <si>
    <t>усл-утв расходы</t>
  </si>
  <si>
    <t>Объем доходов бюджета МО "Поселок Чернышевский" Мирнинского района Республики Саха (Якутия) на 2024 год</t>
  </si>
  <si>
    <t>Объем доходов бюджета МО "Поселок Чернышевский" Мирнинского района Республики Саха (Якутия) на плановый период 2025 и 2026 годов</t>
  </si>
  <si>
    <t>Сумма на 2026 год</t>
  </si>
  <si>
    <t>Таблица 3.1</t>
  </si>
  <si>
    <t>Таблица 3.2</t>
  </si>
  <si>
    <t>182 1 03 02231 01 0000 110</t>
  </si>
  <si>
    <t>182 1 03 02241 01 0000 110</t>
  </si>
  <si>
    <t>182 1 03 02251 01 0000 110</t>
  </si>
  <si>
    <t>182 1 03 02261 01 0000 110</t>
  </si>
  <si>
    <t>Иные межбюджетные трансферты на дополнительную компенсацию расходов по оплате проезда в отпуск работникам учреждений культуры</t>
  </si>
  <si>
    <t>Иные межбюджетные трансферты на разработку проектносметной документации "Создание Парка здоровья с устройством лыжной трассы, дорожек терренкура, уличной спортивной площадки и скейт-парка для активного семейного досуга жителей в п. Чернышевский"</t>
  </si>
  <si>
    <t>Иные межбюджетные трансферты на приобретение легкового автотранспортного средства для участия в предупреждении и ликвидации последствий чрезвычайных ситуаций, обеспечения первичных мер пожарной безопасности, организации использования, охраны, защиты, воспроизводства городских лесов, в границах населенных пунктов поселения</t>
  </si>
  <si>
    <t>804 2 02 49999 13 0000 150</t>
  </si>
  <si>
    <t>804 2 02 36900 13 6900 150</t>
  </si>
  <si>
    <t>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</si>
  <si>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Обновление минерализованных полос и противопожарных разрывов</t>
  </si>
  <si>
    <t xml:space="preserve">На выполнение работ по ремонту дороги местного значения </t>
  </si>
  <si>
    <t xml:space="preserve">На содержание  дороги местного значения </t>
  </si>
  <si>
    <t>На создание досугового центра для пенсионеров в п. Чернышевский</t>
  </si>
  <si>
    <t xml:space="preserve">На проведение работ по ликвидации мест несанкционированного размещения отходов </t>
  </si>
  <si>
    <t>На пприобретение жилых помещений для переселения граждан из аварийного муниципального</t>
  </si>
  <si>
    <t>805 2 02 49999 13 0000 150</t>
  </si>
  <si>
    <t>Выполнение работ по сносу 2-х этажного МКД по ул. Чернышевского, д. 2</t>
  </si>
  <si>
    <r>
      <t xml:space="preserve">Приложение № 3
к решению сессии ЧПСД
№ V-13-2 от «28»декабря  </t>
    </r>
    <r>
      <rPr>
        <b/>
        <u/>
        <sz val="10"/>
        <color rgb="FF000000"/>
        <rFont val="Times New Roman"/>
        <family val="1"/>
        <charset val="204"/>
      </rPr>
      <t>2023</t>
    </r>
    <r>
      <rPr>
        <b/>
        <sz val="10"/>
        <color rgb="FF000000"/>
        <rFont val="Times New Roman"/>
        <family val="1"/>
        <charset val="204"/>
      </rPr>
      <t xml:space="preserve">г. </t>
    </r>
  </si>
  <si>
    <r>
      <t xml:space="preserve">Приложение № 3
к решению сессии ЧПСД
№ V-12-2 от «28» декабря </t>
    </r>
    <r>
      <rPr>
        <b/>
        <u/>
        <sz val="10"/>
        <color rgb="FF000000"/>
        <rFont val="Times New Roman"/>
        <family val="1"/>
        <charset val="204"/>
      </rPr>
      <t>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</si>
</sst>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83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3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1" fillId="0" borderId="2" xfId="0" quotePrefix="1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1" fillId="0" borderId="2" xfId="0" quotePrefix="1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4" borderId="1" xfId="0" applyNumberFormat="1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vertical="top" wrapText="1"/>
    </xf>
    <xf numFmtId="4" fontId="14" fillId="4" borderId="1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justify" vertical="top" wrapText="1"/>
    </xf>
    <xf numFmtId="0" fontId="0" fillId="0" borderId="1" xfId="0" applyFont="1" applyFill="1" applyBorder="1" applyAlignment="1">
      <alignment horizontal="justify" vertical="top" wrapText="1"/>
    </xf>
    <xf numFmtId="0" fontId="11" fillId="0" borderId="1" xfId="0" quotePrefix="1" applyNumberFormat="1" applyFont="1" applyBorder="1" applyAlignment="1">
      <alignment horizontal="justify" wrapText="1"/>
    </xf>
    <xf numFmtId="0" fontId="11" fillId="0" borderId="1" xfId="0" quotePrefix="1" applyNumberFormat="1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/>
    </xf>
    <xf numFmtId="0" fontId="4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7"/>
  <sheetViews>
    <sheetView zoomScaleNormal="100" zoomScaleSheetLayoutView="95" workbookViewId="0">
      <selection activeCell="B1" sqref="B1:C1"/>
    </sheetView>
  </sheetViews>
  <sheetFormatPr defaultRowHeight="12.75" x14ac:dyDescent="0.2"/>
  <cols>
    <col min="1" max="1" width="32.33203125" style="14" customWidth="1"/>
    <col min="2" max="2" width="61.33203125" customWidth="1"/>
    <col min="3" max="3" width="20.1640625" style="14" customWidth="1"/>
    <col min="4" max="4" width="17.6640625" style="8" customWidth="1"/>
    <col min="5" max="5" width="17" style="8" customWidth="1"/>
    <col min="6" max="7" width="16" customWidth="1"/>
  </cols>
  <sheetData>
    <row r="1" spans="1:12" ht="42" customHeight="1" x14ac:dyDescent="0.2">
      <c r="B1" s="79" t="s">
        <v>190</v>
      </c>
      <c r="C1" s="79"/>
    </row>
    <row r="2" spans="1:12" ht="15.75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.75" hidden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5" spans="1:12" ht="34.5" customHeight="1" x14ac:dyDescent="0.2">
      <c r="A5" s="80" t="s">
        <v>167</v>
      </c>
      <c r="B5" s="80"/>
      <c r="C5" s="80"/>
    </row>
    <row r="6" spans="1:12" ht="15.75" hidden="1" x14ac:dyDescent="0.2">
      <c r="A6" s="30"/>
      <c r="B6" s="30"/>
      <c r="C6" s="30"/>
    </row>
    <row r="7" spans="1:12" ht="23.25" customHeight="1" x14ac:dyDescent="0.2">
      <c r="A7" s="27"/>
      <c r="B7" s="27"/>
      <c r="C7" s="28" t="s">
        <v>170</v>
      </c>
    </row>
    <row r="8" spans="1:12" ht="17.100000000000001" customHeight="1" x14ac:dyDescent="0.2">
      <c r="A8" s="22" t="s">
        <v>0</v>
      </c>
      <c r="B8" s="23" t="s">
        <v>0</v>
      </c>
      <c r="C8" s="15" t="s">
        <v>1</v>
      </c>
    </row>
    <row r="9" spans="1:12" s="36" customFormat="1" ht="28.5" customHeight="1" x14ac:dyDescent="0.2">
      <c r="A9" s="32" t="s">
        <v>2</v>
      </c>
      <c r="B9" s="33" t="s">
        <v>3</v>
      </c>
      <c r="C9" s="34" t="s">
        <v>147</v>
      </c>
      <c r="D9" s="35"/>
      <c r="E9" s="35"/>
    </row>
    <row r="10" spans="1:12" ht="18.399999999999999" customHeight="1" x14ac:dyDescent="0.2">
      <c r="A10" s="12" t="s">
        <v>0</v>
      </c>
      <c r="B10" s="59" t="s">
        <v>4</v>
      </c>
      <c r="C10" s="17">
        <f>C11+C35</f>
        <v>39434627.451570287</v>
      </c>
      <c r="J10" s="77"/>
      <c r="K10" s="78"/>
    </row>
    <row r="11" spans="1:12" ht="18.399999999999999" customHeight="1" x14ac:dyDescent="0.2">
      <c r="A11" s="12" t="s">
        <v>0</v>
      </c>
      <c r="B11" s="59" t="s">
        <v>5</v>
      </c>
      <c r="C11" s="17">
        <f>C12+C17+C26+C28+C32</f>
        <v>21265305.31157029</v>
      </c>
    </row>
    <row r="12" spans="1:12" ht="16.7" customHeight="1" x14ac:dyDescent="0.2">
      <c r="A12" s="11" t="s">
        <v>6</v>
      </c>
      <c r="B12" s="59" t="s">
        <v>7</v>
      </c>
      <c r="C12" s="17">
        <f>SUM(C13:C16)</f>
        <v>13924000</v>
      </c>
    </row>
    <row r="13" spans="1:12" ht="63" customHeight="1" x14ac:dyDescent="0.2">
      <c r="A13" s="12" t="s">
        <v>8</v>
      </c>
      <c r="B13" s="68" t="s">
        <v>9</v>
      </c>
      <c r="C13" s="60">
        <v>13885100</v>
      </c>
      <c r="F13" s="8"/>
    </row>
    <row r="14" spans="1:12" ht="100.9" hidden="1" customHeight="1" x14ac:dyDescent="0.2">
      <c r="A14" s="12" t="s">
        <v>10</v>
      </c>
      <c r="B14" s="68" t="s">
        <v>11</v>
      </c>
      <c r="C14" s="60"/>
    </row>
    <row r="15" spans="1:12" ht="67.5" customHeight="1" x14ac:dyDescent="0.2">
      <c r="A15" s="12" t="s">
        <v>145</v>
      </c>
      <c r="B15" s="69" t="s">
        <v>146</v>
      </c>
      <c r="C15" s="60">
        <v>35200</v>
      </c>
    </row>
    <row r="16" spans="1:12" ht="72.75" customHeight="1" x14ac:dyDescent="0.2">
      <c r="A16" s="12" t="s">
        <v>156</v>
      </c>
      <c r="B16" s="70" t="s">
        <v>158</v>
      </c>
      <c r="C16" s="60">
        <v>3700</v>
      </c>
    </row>
    <row r="17" spans="1:4" ht="43.35" customHeight="1" x14ac:dyDescent="0.2">
      <c r="A17" s="11" t="s">
        <v>12</v>
      </c>
      <c r="B17" s="71" t="s">
        <v>13</v>
      </c>
      <c r="C17" s="61">
        <f>SUM(C18:C25)</f>
        <v>476125.31157029106</v>
      </c>
    </row>
    <row r="18" spans="1:4" ht="72.599999999999994" hidden="1" customHeight="1" x14ac:dyDescent="0.2">
      <c r="A18" s="12" t="s">
        <v>14</v>
      </c>
      <c r="B18" s="68" t="s">
        <v>15</v>
      </c>
      <c r="C18" s="60">
        <v>0</v>
      </c>
    </row>
    <row r="19" spans="1:4" ht="63" customHeight="1" x14ac:dyDescent="0.2">
      <c r="A19" s="12" t="s">
        <v>172</v>
      </c>
      <c r="B19" s="68" t="s">
        <v>15</v>
      </c>
      <c r="C19" s="60">
        <v>248319.13978817433</v>
      </c>
    </row>
    <row r="20" spans="1:4" ht="86.85" hidden="1" customHeight="1" x14ac:dyDescent="0.2">
      <c r="A20" s="12" t="s">
        <v>16</v>
      </c>
      <c r="B20" s="68" t="s">
        <v>17</v>
      </c>
      <c r="C20" s="60"/>
    </row>
    <row r="21" spans="1:4" ht="77.25" customHeight="1" x14ac:dyDescent="0.2">
      <c r="A21" s="12" t="s">
        <v>173</v>
      </c>
      <c r="B21" s="68" t="s">
        <v>17</v>
      </c>
      <c r="C21" s="60">
        <v>1183.1632519808641</v>
      </c>
    </row>
    <row r="22" spans="1:4" ht="72.599999999999994" hidden="1" customHeight="1" x14ac:dyDescent="0.2">
      <c r="A22" s="12" t="s">
        <v>18</v>
      </c>
      <c r="B22" s="68" t="s">
        <v>19</v>
      </c>
      <c r="C22" s="60"/>
    </row>
    <row r="23" spans="1:4" ht="66.75" customHeight="1" x14ac:dyDescent="0.2">
      <c r="A23" s="12" t="s">
        <v>174</v>
      </c>
      <c r="B23" s="68" t="s">
        <v>19</v>
      </c>
      <c r="C23" s="60">
        <v>257479.06881238747</v>
      </c>
    </row>
    <row r="24" spans="1:4" ht="72.599999999999994" hidden="1" customHeight="1" x14ac:dyDescent="0.2">
      <c r="A24" s="12" t="s">
        <v>20</v>
      </c>
      <c r="B24" s="68" t="s">
        <v>21</v>
      </c>
      <c r="C24" s="60"/>
    </row>
    <row r="25" spans="1:4" ht="64.5" customHeight="1" x14ac:dyDescent="0.2">
      <c r="A25" s="12" t="s">
        <v>175</v>
      </c>
      <c r="B25" s="68" t="s">
        <v>21</v>
      </c>
      <c r="C25" s="60">
        <v>-30856.060282251605</v>
      </c>
      <c r="D25" s="42"/>
    </row>
    <row r="26" spans="1:4" ht="16.7" customHeight="1" x14ac:dyDescent="0.2">
      <c r="A26" s="11" t="s">
        <v>22</v>
      </c>
      <c r="B26" s="71" t="s">
        <v>23</v>
      </c>
      <c r="C26" s="61">
        <f>C27</f>
        <v>70000</v>
      </c>
      <c r="D26" s="42"/>
    </row>
    <row r="27" spans="1:4" ht="18.95" customHeight="1" x14ac:dyDescent="0.2">
      <c r="A27" s="12" t="s">
        <v>73</v>
      </c>
      <c r="B27" s="68" t="s">
        <v>24</v>
      </c>
      <c r="C27" s="60">
        <v>70000</v>
      </c>
      <c r="D27" s="42"/>
    </row>
    <row r="28" spans="1:4" ht="16.7" customHeight="1" x14ac:dyDescent="0.2">
      <c r="A28" s="11" t="s">
        <v>25</v>
      </c>
      <c r="B28" s="71" t="s">
        <v>26</v>
      </c>
      <c r="C28" s="61">
        <f>SUM(C29:C31)</f>
        <v>6768180</v>
      </c>
      <c r="D28" s="42"/>
    </row>
    <row r="29" spans="1:4" ht="43.35" customHeight="1" x14ac:dyDescent="0.2">
      <c r="A29" s="12" t="s">
        <v>58</v>
      </c>
      <c r="B29" s="68" t="s">
        <v>27</v>
      </c>
      <c r="C29" s="60">
        <v>418000</v>
      </c>
      <c r="D29" s="42"/>
    </row>
    <row r="30" spans="1:4" ht="57.6" customHeight="1" x14ac:dyDescent="0.2">
      <c r="A30" s="12" t="s">
        <v>55</v>
      </c>
      <c r="B30" s="68" t="s">
        <v>28</v>
      </c>
      <c r="C30" s="60">
        <v>60000</v>
      </c>
      <c r="D30" s="42"/>
    </row>
    <row r="31" spans="1:4" ht="57.6" customHeight="1" x14ac:dyDescent="0.2">
      <c r="A31" s="12" t="s">
        <v>56</v>
      </c>
      <c r="B31" s="68" t="s">
        <v>29</v>
      </c>
      <c r="C31" s="60">
        <v>6290180</v>
      </c>
      <c r="D31" s="42"/>
    </row>
    <row r="32" spans="1:4" ht="16.7" customHeight="1" x14ac:dyDescent="0.2">
      <c r="A32" s="11" t="s">
        <v>30</v>
      </c>
      <c r="B32" s="71" t="s">
        <v>31</v>
      </c>
      <c r="C32" s="61">
        <f>SUM(C33:C34)</f>
        <v>27000</v>
      </c>
      <c r="D32" s="42"/>
    </row>
    <row r="33" spans="1:47" ht="72.599999999999994" customHeight="1" x14ac:dyDescent="0.2">
      <c r="A33" s="12" t="s">
        <v>32</v>
      </c>
      <c r="B33" s="68" t="s">
        <v>33</v>
      </c>
      <c r="C33" s="60">
        <v>13000</v>
      </c>
      <c r="D33" s="42"/>
    </row>
    <row r="34" spans="1:47" ht="72.599999999999994" customHeight="1" x14ac:dyDescent="0.2">
      <c r="A34" s="12" t="s">
        <v>148</v>
      </c>
      <c r="B34" s="72" t="s">
        <v>149</v>
      </c>
      <c r="C34" s="60">
        <v>14000</v>
      </c>
    </row>
    <row r="35" spans="1:47" ht="18.399999999999999" customHeight="1" x14ac:dyDescent="0.2">
      <c r="A35" s="12" t="s">
        <v>0</v>
      </c>
      <c r="B35" s="59" t="s">
        <v>34</v>
      </c>
      <c r="C35" s="61">
        <f>C36+C40+C44+C46</f>
        <v>18169322.140000001</v>
      </c>
    </row>
    <row r="36" spans="1:47" ht="43.35" customHeight="1" x14ac:dyDescent="0.2">
      <c r="A36" s="11" t="s">
        <v>35</v>
      </c>
      <c r="B36" s="71" t="s">
        <v>36</v>
      </c>
      <c r="C36" s="61">
        <f>SUM(C37:C39)</f>
        <v>5230910</v>
      </c>
    </row>
    <row r="37" spans="1:47" s="24" customFormat="1" ht="65.25" customHeight="1" x14ac:dyDescent="0.2">
      <c r="A37" s="12" t="s">
        <v>37</v>
      </c>
      <c r="B37" s="68" t="s">
        <v>160</v>
      </c>
      <c r="C37" s="60">
        <v>1947100</v>
      </c>
      <c r="D37" s="8"/>
      <c r="E37" s="8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ht="27" customHeight="1" x14ac:dyDescent="0.2">
      <c r="A38" s="12" t="s">
        <v>153</v>
      </c>
      <c r="B38" s="68" t="s">
        <v>152</v>
      </c>
      <c r="C38" s="60">
        <v>2783810</v>
      </c>
      <c r="D38" s="42"/>
    </row>
    <row r="39" spans="1:47" ht="65.25" customHeight="1" x14ac:dyDescent="0.2">
      <c r="A39" s="12" t="s">
        <v>54</v>
      </c>
      <c r="B39" s="68" t="s">
        <v>39</v>
      </c>
      <c r="C39" s="60">
        <v>500000</v>
      </c>
      <c r="D39" s="42"/>
    </row>
    <row r="40" spans="1:47" ht="28.9" customHeight="1" x14ac:dyDescent="0.2">
      <c r="A40" s="11" t="s">
        <v>40</v>
      </c>
      <c r="B40" s="71" t="s">
        <v>41</v>
      </c>
      <c r="C40" s="61">
        <f>SUM(C41:C43)</f>
        <v>12638412.140000001</v>
      </c>
      <c r="D40" s="42"/>
    </row>
    <row r="41" spans="1:47" ht="28.9" hidden="1" customHeight="1" x14ac:dyDescent="0.2">
      <c r="A41" s="12" t="s">
        <v>57</v>
      </c>
      <c r="B41" s="68" t="s">
        <v>42</v>
      </c>
      <c r="C41" s="60">
        <v>0</v>
      </c>
    </row>
    <row r="42" spans="1:47" ht="39" customHeight="1" x14ac:dyDescent="0.2">
      <c r="A42" s="12" t="s">
        <v>62</v>
      </c>
      <c r="B42" s="72" t="s">
        <v>63</v>
      </c>
      <c r="C42" s="60">
        <v>12638412.140000001</v>
      </c>
    </row>
    <row r="43" spans="1:47" ht="24" hidden="1" customHeight="1" x14ac:dyDescent="0.2">
      <c r="A43" s="12" t="s">
        <v>70</v>
      </c>
      <c r="B43" s="72" t="s">
        <v>71</v>
      </c>
      <c r="C43" s="60">
        <v>0</v>
      </c>
    </row>
    <row r="44" spans="1:47" ht="25.5" x14ac:dyDescent="0.2">
      <c r="A44" s="11" t="s">
        <v>68</v>
      </c>
      <c r="B44" s="73" t="s">
        <v>67</v>
      </c>
      <c r="C44" s="61">
        <f>C45</f>
        <v>300000</v>
      </c>
    </row>
    <row r="45" spans="1:47" ht="64.5" customHeight="1" x14ac:dyDescent="0.2">
      <c r="A45" s="12" t="s">
        <v>66</v>
      </c>
      <c r="B45" s="74" t="s">
        <v>69</v>
      </c>
      <c r="C45" s="60">
        <v>300000</v>
      </c>
    </row>
    <row r="46" spans="1:47" ht="21" hidden="1" customHeight="1" x14ac:dyDescent="0.2">
      <c r="A46" s="11" t="s">
        <v>87</v>
      </c>
      <c r="B46" s="73" t="s">
        <v>85</v>
      </c>
      <c r="C46" s="64">
        <f>C47</f>
        <v>0</v>
      </c>
    </row>
    <row r="47" spans="1:47" ht="21" hidden="1" customHeight="1" x14ac:dyDescent="0.2">
      <c r="A47" s="12" t="s">
        <v>88</v>
      </c>
      <c r="B47" s="75" t="s">
        <v>86</v>
      </c>
      <c r="C47" s="60">
        <v>0</v>
      </c>
    </row>
    <row r="48" spans="1:47" ht="18.399999999999999" customHeight="1" x14ac:dyDescent="0.2">
      <c r="A48" s="12" t="s">
        <v>0</v>
      </c>
      <c r="B48" s="71" t="s">
        <v>43</v>
      </c>
      <c r="C48" s="61">
        <f>C49</f>
        <v>161797777.13</v>
      </c>
    </row>
    <row r="49" spans="1:6" ht="43.35" customHeight="1" x14ac:dyDescent="0.2">
      <c r="A49" s="11" t="s">
        <v>44</v>
      </c>
      <c r="B49" s="71" t="s">
        <v>45</v>
      </c>
      <c r="C49" s="61">
        <f>C50+C54+C58+C75+C76+C77+C78</f>
        <v>161797777.13</v>
      </c>
    </row>
    <row r="50" spans="1:6" ht="28.9" customHeight="1" x14ac:dyDescent="0.2">
      <c r="A50" s="11" t="s">
        <v>96</v>
      </c>
      <c r="B50" s="71" t="s">
        <v>46</v>
      </c>
      <c r="C50" s="61">
        <f>SUM(C51:C53)</f>
        <v>93810610</v>
      </c>
    </row>
    <row r="51" spans="1:6" ht="28.9" customHeight="1" x14ac:dyDescent="0.2">
      <c r="A51" s="12" t="s">
        <v>97</v>
      </c>
      <c r="B51" s="68" t="s">
        <v>47</v>
      </c>
      <c r="C51" s="60">
        <v>93810610</v>
      </c>
      <c r="F51" s="8"/>
    </row>
    <row r="52" spans="1:6" ht="28.9" hidden="1" customHeight="1" x14ac:dyDescent="0.2">
      <c r="A52" s="12" t="s">
        <v>104</v>
      </c>
      <c r="B52" s="72" t="s">
        <v>61</v>
      </c>
      <c r="C52" s="60">
        <v>0</v>
      </c>
    </row>
    <row r="53" spans="1:6" ht="28.9" hidden="1" customHeight="1" x14ac:dyDescent="0.2">
      <c r="A53" s="12" t="s">
        <v>104</v>
      </c>
      <c r="B53" s="72" t="s">
        <v>61</v>
      </c>
      <c r="C53" s="60">
        <v>0</v>
      </c>
    </row>
    <row r="54" spans="1:6" ht="28.9" customHeight="1" x14ac:dyDescent="0.2">
      <c r="A54" s="11" t="s">
        <v>98</v>
      </c>
      <c r="B54" s="71" t="s">
        <v>51</v>
      </c>
      <c r="C54" s="61">
        <f>SUM(C55:C57)</f>
        <v>1150700</v>
      </c>
      <c r="D54" s="8">
        <f>C54+C58</f>
        <v>67987167.129999995</v>
      </c>
    </row>
    <row r="55" spans="1:6" ht="39" customHeight="1" x14ac:dyDescent="0.2">
      <c r="A55" s="12" t="s">
        <v>100</v>
      </c>
      <c r="B55" s="72" t="s">
        <v>143</v>
      </c>
      <c r="C55" s="66">
        <v>1061800</v>
      </c>
    </row>
    <row r="56" spans="1:6" ht="28.9" customHeight="1" x14ac:dyDescent="0.2">
      <c r="A56" s="12" t="s">
        <v>99</v>
      </c>
      <c r="B56" s="68" t="s">
        <v>144</v>
      </c>
      <c r="C56" s="66">
        <v>28900</v>
      </c>
    </row>
    <row r="57" spans="1:6" ht="51" x14ac:dyDescent="0.2">
      <c r="A57" s="12" t="s">
        <v>180</v>
      </c>
      <c r="B57" s="68" t="s">
        <v>181</v>
      </c>
      <c r="C57" s="66">
        <v>60000</v>
      </c>
      <c r="D57" s="42"/>
      <c r="E57" s="42"/>
    </row>
    <row r="58" spans="1:6" ht="16.7" customHeight="1" x14ac:dyDescent="0.2">
      <c r="A58" s="11" t="s">
        <v>101</v>
      </c>
      <c r="B58" s="71" t="s">
        <v>52</v>
      </c>
      <c r="C58" s="62">
        <f>SUM(C59:C74)</f>
        <v>66836467.130000003</v>
      </c>
    </row>
    <row r="59" spans="1:6" ht="16.7" customHeight="1" x14ac:dyDescent="0.2">
      <c r="A59" s="12" t="s">
        <v>179</v>
      </c>
      <c r="B59" s="76" t="s">
        <v>182</v>
      </c>
      <c r="C59" s="65">
        <v>2400000</v>
      </c>
      <c r="D59" s="42"/>
      <c r="E59" s="42"/>
    </row>
    <row r="60" spans="1:6" ht="16.7" customHeight="1" x14ac:dyDescent="0.2">
      <c r="A60" s="12" t="s">
        <v>179</v>
      </c>
      <c r="B60" s="76" t="s">
        <v>183</v>
      </c>
      <c r="C60" s="65">
        <v>35000000</v>
      </c>
      <c r="D60" s="42"/>
      <c r="E60" s="42"/>
    </row>
    <row r="61" spans="1:6" ht="16.7" customHeight="1" x14ac:dyDescent="0.2">
      <c r="A61" s="12" t="s">
        <v>179</v>
      </c>
      <c r="B61" s="76" t="s">
        <v>184</v>
      </c>
      <c r="C61" s="65">
        <v>6800000</v>
      </c>
      <c r="D61" s="42"/>
      <c r="E61" s="42"/>
    </row>
    <row r="62" spans="1:6" ht="16.7" customHeight="1" x14ac:dyDescent="0.2">
      <c r="A62" s="12" t="s">
        <v>179</v>
      </c>
      <c r="B62" s="76" t="s">
        <v>185</v>
      </c>
      <c r="C62" s="65">
        <v>2477110.34</v>
      </c>
      <c r="D62" s="42"/>
      <c r="E62" s="42"/>
    </row>
    <row r="63" spans="1:6" ht="16.7" customHeight="1" x14ac:dyDescent="0.2">
      <c r="A63" s="12" t="s">
        <v>179</v>
      </c>
      <c r="B63" s="76" t="s">
        <v>186</v>
      </c>
      <c r="C63" s="65">
        <v>9630198.6899999995</v>
      </c>
      <c r="D63" s="42"/>
      <c r="E63" s="42"/>
    </row>
    <row r="64" spans="1:6" ht="16.7" customHeight="1" x14ac:dyDescent="0.2">
      <c r="A64" s="12" t="s">
        <v>179</v>
      </c>
      <c r="B64" s="76" t="s">
        <v>187</v>
      </c>
      <c r="C64" s="65">
        <v>3202046.1</v>
      </c>
      <c r="D64" s="42"/>
      <c r="E64" s="42"/>
    </row>
    <row r="65" spans="1:5" ht="16.7" customHeight="1" x14ac:dyDescent="0.2">
      <c r="A65" s="12" t="s">
        <v>188</v>
      </c>
      <c r="B65" s="76" t="s">
        <v>189</v>
      </c>
      <c r="C65" s="65">
        <v>2280612</v>
      </c>
      <c r="D65" s="42"/>
      <c r="E65" s="42"/>
    </row>
    <row r="66" spans="1:5" ht="65.25" customHeight="1" x14ac:dyDescent="0.2">
      <c r="A66" s="12" t="s">
        <v>179</v>
      </c>
      <c r="B66" s="72" t="s">
        <v>177</v>
      </c>
      <c r="C66" s="9">
        <v>2000000</v>
      </c>
    </row>
    <row r="67" spans="1:5" ht="65.25" customHeight="1" x14ac:dyDescent="0.2">
      <c r="A67" s="12" t="s">
        <v>179</v>
      </c>
      <c r="B67" s="72" t="s">
        <v>178</v>
      </c>
      <c r="C67" s="9">
        <v>2196500</v>
      </c>
    </row>
    <row r="68" spans="1:5" ht="37.5" customHeight="1" x14ac:dyDescent="0.2">
      <c r="A68" s="12" t="s">
        <v>179</v>
      </c>
      <c r="B68" s="67" t="s">
        <v>176</v>
      </c>
      <c r="C68" s="43">
        <v>450000</v>
      </c>
    </row>
    <row r="69" spans="1:5" ht="41.25" customHeight="1" x14ac:dyDescent="0.2">
      <c r="A69" s="12" t="s">
        <v>179</v>
      </c>
      <c r="B69" s="75" t="s">
        <v>176</v>
      </c>
      <c r="C69" s="43">
        <v>400000</v>
      </c>
      <c r="D69" s="42"/>
      <c r="E69" s="42"/>
    </row>
    <row r="70" spans="1:5" ht="76.5" hidden="1" customHeight="1" x14ac:dyDescent="0.2">
      <c r="A70" s="12" t="s">
        <v>102</v>
      </c>
      <c r="B70" s="3" t="s">
        <v>161</v>
      </c>
      <c r="C70" s="43">
        <v>0</v>
      </c>
    </row>
    <row r="71" spans="1:5" ht="76.5" hidden="1" customHeight="1" x14ac:dyDescent="0.2">
      <c r="A71" s="12" t="s">
        <v>102</v>
      </c>
      <c r="B71" s="12" t="s">
        <v>162</v>
      </c>
      <c r="C71" s="43">
        <v>0</v>
      </c>
      <c r="D71" s="42"/>
      <c r="E71" s="42"/>
    </row>
    <row r="72" spans="1:5" ht="67.5" hidden="1" customHeight="1" x14ac:dyDescent="0.2">
      <c r="A72" s="12" t="s">
        <v>102</v>
      </c>
      <c r="B72" s="3" t="s">
        <v>154</v>
      </c>
      <c r="C72" s="43">
        <v>0</v>
      </c>
    </row>
    <row r="73" spans="1:5" ht="66.75" hidden="1" customHeight="1" x14ac:dyDescent="0.2">
      <c r="A73" s="12" t="s">
        <v>102</v>
      </c>
      <c r="B73" s="12" t="s">
        <v>163</v>
      </c>
      <c r="C73" s="43">
        <v>0</v>
      </c>
    </row>
    <row r="74" spans="1:5" ht="67.5" hidden="1" customHeight="1" x14ac:dyDescent="0.2">
      <c r="A74" s="12" t="s">
        <v>102</v>
      </c>
      <c r="B74" s="40" t="s">
        <v>155</v>
      </c>
      <c r="C74" s="43">
        <v>0</v>
      </c>
      <c r="D74" s="42"/>
      <c r="E74" s="42"/>
    </row>
    <row r="75" spans="1:5" ht="36" hidden="1" customHeight="1" x14ac:dyDescent="0.2">
      <c r="A75" s="12" t="s">
        <v>129</v>
      </c>
      <c r="B75" s="40" t="s">
        <v>130</v>
      </c>
      <c r="C75" s="43">
        <v>0</v>
      </c>
    </row>
    <row r="76" spans="1:5" ht="25.5" hidden="1" customHeight="1" x14ac:dyDescent="0.2">
      <c r="A76" s="12" t="s">
        <v>106</v>
      </c>
      <c r="B76" s="40" t="s">
        <v>64</v>
      </c>
      <c r="C76" s="43"/>
    </row>
    <row r="77" spans="1:5" ht="51.75" hidden="1" customHeight="1" x14ac:dyDescent="0.2">
      <c r="A77" s="12" t="s">
        <v>108</v>
      </c>
      <c r="B77" s="40" t="s">
        <v>107</v>
      </c>
      <c r="C77" s="43"/>
    </row>
    <row r="78" spans="1:5" ht="24" hidden="1" customHeight="1" x14ac:dyDescent="0.2">
      <c r="A78" s="12" t="s">
        <v>105</v>
      </c>
      <c r="B78" s="40" t="s">
        <v>65</v>
      </c>
      <c r="C78" s="43"/>
    </row>
    <row r="79" spans="1:5" x14ac:dyDescent="0.2">
      <c r="A79" s="81" t="s">
        <v>53</v>
      </c>
      <c r="B79" s="81"/>
      <c r="C79" s="17">
        <f>C10+C48</f>
        <v>201232404.58157027</v>
      </c>
      <c r="D79" s="8">
        <v>201232404.58157</v>
      </c>
    </row>
    <row r="80" spans="1:5" x14ac:dyDescent="0.2">
      <c r="C80" s="18"/>
    </row>
    <row r="81" spans="3:4" x14ac:dyDescent="0.2">
      <c r="C81" s="18"/>
    </row>
    <row r="82" spans="3:4" x14ac:dyDescent="0.2">
      <c r="C82" s="8">
        <f>C10*10%</f>
        <v>3943462.745157029</v>
      </c>
      <c r="D82" s="56" t="s">
        <v>159</v>
      </c>
    </row>
    <row r="84" spans="3:4" x14ac:dyDescent="0.2">
      <c r="C84" s="18">
        <f>C79+C82</f>
        <v>205175867.3267273</v>
      </c>
      <c r="D84" s="56"/>
    </row>
    <row r="85" spans="3:4" x14ac:dyDescent="0.2">
      <c r="C85" s="18">
        <v>198934712.35964</v>
      </c>
    </row>
    <row r="86" spans="3:4" x14ac:dyDescent="0.2">
      <c r="C86" s="18"/>
    </row>
    <row r="87" spans="3:4" x14ac:dyDescent="0.2">
      <c r="C87" s="18"/>
    </row>
  </sheetData>
  <mergeCells count="4">
    <mergeCell ref="J10:K10"/>
    <mergeCell ref="B1:C1"/>
    <mergeCell ref="A5:C5"/>
    <mergeCell ref="A79:B79"/>
  </mergeCells>
  <printOptions horizontalCentered="1"/>
  <pageMargins left="0.70866141732283472" right="0.39370078740157483" top="0.39370078740157483" bottom="0.3937007874015748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0"/>
  <sheetViews>
    <sheetView tabSelected="1" view="pageBreakPreview" zoomScaleNormal="100" zoomScaleSheetLayoutView="100" workbookViewId="0">
      <selection activeCell="C1" sqref="C1:D1"/>
    </sheetView>
  </sheetViews>
  <sheetFormatPr defaultRowHeight="12.75" x14ac:dyDescent="0.2"/>
  <cols>
    <col min="1" max="1" width="32.33203125" style="14" customWidth="1"/>
    <col min="2" max="2" width="61.33203125" customWidth="1"/>
    <col min="3" max="3" width="20.1640625" style="14" customWidth="1"/>
    <col min="4" max="5" width="20.83203125" customWidth="1"/>
    <col min="6" max="6" width="17.33203125" style="8" customWidth="1"/>
    <col min="7" max="7" width="19.33203125" style="8" customWidth="1"/>
    <col min="8" max="8" width="17.33203125" customWidth="1"/>
    <col min="9" max="9" width="15.6640625" customWidth="1"/>
  </cols>
  <sheetData>
    <row r="1" spans="1:13" ht="45" customHeight="1" x14ac:dyDescent="0.2">
      <c r="B1" s="41"/>
      <c r="C1" s="79" t="s">
        <v>191</v>
      </c>
      <c r="D1" s="79"/>
      <c r="E1" s="46"/>
    </row>
    <row r="2" spans="1:13" ht="15.75" x14ac:dyDescent="0.2">
      <c r="A2" s="31"/>
      <c r="B2" s="31"/>
      <c r="C2" s="31"/>
      <c r="D2" s="31"/>
      <c r="E2" s="31"/>
      <c r="F2" s="31"/>
      <c r="G2" s="31"/>
    </row>
    <row r="4" spans="1:13" ht="33" customHeight="1" x14ac:dyDescent="0.2">
      <c r="A4" s="80" t="s">
        <v>168</v>
      </c>
      <c r="B4" s="80"/>
      <c r="C4" s="80"/>
      <c r="D4" s="80"/>
      <c r="E4" s="47"/>
    </row>
    <row r="5" spans="1:13" ht="53.45" hidden="1" customHeight="1" x14ac:dyDescent="0.2">
      <c r="A5" s="27"/>
      <c r="B5" s="27"/>
      <c r="C5" s="27"/>
    </row>
    <row r="6" spans="1:13" ht="24" customHeight="1" x14ac:dyDescent="0.2">
      <c r="A6" s="27"/>
      <c r="B6" s="27"/>
      <c r="C6" s="27"/>
      <c r="D6" s="29" t="s">
        <v>171</v>
      </c>
      <c r="E6" s="29"/>
    </row>
    <row r="7" spans="1:13" ht="17.100000000000001" customHeight="1" x14ac:dyDescent="0.2">
      <c r="A7" s="22" t="s">
        <v>0</v>
      </c>
      <c r="B7" s="23" t="s">
        <v>0</v>
      </c>
      <c r="C7" s="15"/>
      <c r="D7" s="26" t="s">
        <v>1</v>
      </c>
      <c r="E7" s="45"/>
    </row>
    <row r="8" spans="1:13" ht="27" customHeight="1" x14ac:dyDescent="0.2">
      <c r="A8" s="16" t="s">
        <v>2</v>
      </c>
      <c r="B8" s="4" t="s">
        <v>3</v>
      </c>
      <c r="C8" s="21" t="s">
        <v>157</v>
      </c>
      <c r="D8" s="21" t="s">
        <v>169</v>
      </c>
      <c r="E8" s="49"/>
    </row>
    <row r="9" spans="1:13" ht="18.399999999999999" customHeight="1" x14ac:dyDescent="0.2">
      <c r="A9" s="12" t="s">
        <v>0</v>
      </c>
      <c r="B9" s="25" t="s">
        <v>4</v>
      </c>
      <c r="C9" s="17">
        <f>C10+C34</f>
        <v>40412362.89904049</v>
      </c>
      <c r="D9" s="5">
        <f>D10+D34</f>
        <v>40830041.359999105</v>
      </c>
      <c r="E9" s="50"/>
      <c r="L9" s="77"/>
      <c r="M9" s="78"/>
    </row>
    <row r="10" spans="1:13" ht="18.399999999999999" customHeight="1" x14ac:dyDescent="0.2">
      <c r="A10" s="12" t="s">
        <v>0</v>
      </c>
      <c r="B10" s="25" t="s">
        <v>5</v>
      </c>
      <c r="C10" s="17">
        <f>C11+C16+C25+C27+C31</f>
        <v>22243090.759040494</v>
      </c>
      <c r="D10" s="5">
        <f>D11+D16+D25+D27+D31</f>
        <v>22660769.219999108</v>
      </c>
      <c r="E10" s="50"/>
    </row>
    <row r="11" spans="1:13" ht="16.7" customHeight="1" x14ac:dyDescent="0.2">
      <c r="A11" s="11" t="s">
        <v>6</v>
      </c>
      <c r="B11" s="25" t="s">
        <v>7</v>
      </c>
      <c r="C11" s="17">
        <f>SUM(C12:C15)</f>
        <v>14760000</v>
      </c>
      <c r="D11" s="17">
        <f>SUM(D12:D15)</f>
        <v>15126000</v>
      </c>
      <c r="E11" s="51"/>
      <c r="F11" s="48"/>
      <c r="G11" s="48"/>
    </row>
    <row r="12" spans="1:13" ht="72.599999999999994" customHeight="1" x14ac:dyDescent="0.2">
      <c r="A12" s="12" t="s">
        <v>8</v>
      </c>
      <c r="B12" s="3" t="s">
        <v>9</v>
      </c>
      <c r="C12" s="13">
        <v>14718400</v>
      </c>
      <c r="D12" s="43">
        <v>15081600</v>
      </c>
      <c r="E12" s="52"/>
    </row>
    <row r="13" spans="1:13" ht="100.9" hidden="1" customHeight="1" x14ac:dyDescent="0.2">
      <c r="A13" s="12" t="s">
        <v>10</v>
      </c>
      <c r="B13" s="3" t="s">
        <v>11</v>
      </c>
      <c r="C13" s="13"/>
      <c r="D13" s="43"/>
      <c r="E13" s="53"/>
    </row>
    <row r="14" spans="1:13" ht="60" customHeight="1" x14ac:dyDescent="0.2">
      <c r="A14" s="12" t="s">
        <v>145</v>
      </c>
      <c r="B14" s="37" t="s">
        <v>146</v>
      </c>
      <c r="C14" s="13">
        <v>37600</v>
      </c>
      <c r="D14" s="43">
        <v>40200</v>
      </c>
      <c r="E14" s="53"/>
    </row>
    <row r="15" spans="1:13" ht="77.25" customHeight="1" x14ac:dyDescent="0.2">
      <c r="A15" s="12" t="s">
        <v>156</v>
      </c>
      <c r="B15" s="44" t="s">
        <v>158</v>
      </c>
      <c r="C15" s="13">
        <v>4000</v>
      </c>
      <c r="D15" s="43">
        <v>4200</v>
      </c>
      <c r="E15" s="53"/>
      <c r="G15"/>
    </row>
    <row r="16" spans="1:13" ht="43.35" customHeight="1" x14ac:dyDescent="0.2">
      <c r="A16" s="11" t="s">
        <v>12</v>
      </c>
      <c r="B16" s="25" t="s">
        <v>13</v>
      </c>
      <c r="C16" s="17">
        <f>SUM(C17:C24)</f>
        <v>612110.75904049375</v>
      </c>
      <c r="D16" s="17">
        <f>SUM(D17:D24)</f>
        <v>657889.21999910823</v>
      </c>
      <c r="E16" s="51"/>
    </row>
    <row r="17" spans="1:5" ht="72.599999999999994" hidden="1" customHeight="1" x14ac:dyDescent="0.2">
      <c r="A17" s="12" t="s">
        <v>14</v>
      </c>
      <c r="B17" s="3" t="s">
        <v>15</v>
      </c>
      <c r="C17" s="13">
        <v>0</v>
      </c>
      <c r="D17" s="13">
        <v>0</v>
      </c>
      <c r="E17" s="53"/>
    </row>
    <row r="18" spans="1:5" ht="72.599999999999994" customHeight="1" x14ac:dyDescent="0.2">
      <c r="A18" s="12" t="s">
        <v>172</v>
      </c>
      <c r="B18" s="3" t="s">
        <v>15</v>
      </c>
      <c r="C18" s="43">
        <v>318455.12449395488</v>
      </c>
      <c r="D18" s="43">
        <v>342693.17741550604</v>
      </c>
      <c r="E18" s="53"/>
    </row>
    <row r="19" spans="1:5" ht="86.85" hidden="1" customHeight="1" x14ac:dyDescent="0.2">
      <c r="A19" s="12" t="s">
        <v>16</v>
      </c>
      <c r="B19" s="3" t="s">
        <v>17</v>
      </c>
      <c r="C19" s="43">
        <v>0</v>
      </c>
      <c r="D19" s="43">
        <v>0</v>
      </c>
      <c r="E19" s="53"/>
    </row>
    <row r="20" spans="1:5" ht="86.85" customHeight="1" x14ac:dyDescent="0.2">
      <c r="A20" s="12" t="s">
        <v>173</v>
      </c>
      <c r="B20" s="3" t="s">
        <v>17</v>
      </c>
      <c r="C20" s="43">
        <v>1673.2041460346629</v>
      </c>
      <c r="D20" s="43">
        <v>1820.2979026620487</v>
      </c>
      <c r="E20" s="53"/>
    </row>
    <row r="21" spans="1:5" ht="72.599999999999994" hidden="1" customHeight="1" x14ac:dyDescent="0.2">
      <c r="A21" s="12" t="s">
        <v>18</v>
      </c>
      <c r="B21" s="3" t="s">
        <v>19</v>
      </c>
      <c r="C21" s="43">
        <v>0</v>
      </c>
      <c r="D21" s="43">
        <v>0</v>
      </c>
      <c r="E21" s="53"/>
    </row>
    <row r="22" spans="1:5" ht="72.599999999999994" customHeight="1" x14ac:dyDescent="0.2">
      <c r="A22" s="12" t="s">
        <v>174</v>
      </c>
      <c r="B22" s="3" t="s">
        <v>19</v>
      </c>
      <c r="C22" s="43">
        <v>331568.63010532939</v>
      </c>
      <c r="D22" s="43">
        <v>356915.96981437883</v>
      </c>
      <c r="E22" s="53"/>
    </row>
    <row r="23" spans="1:5" ht="72.599999999999994" hidden="1" customHeight="1" x14ac:dyDescent="0.2">
      <c r="A23" s="12" t="s">
        <v>20</v>
      </c>
      <c r="B23" s="3" t="s">
        <v>21</v>
      </c>
      <c r="C23" s="43">
        <v>0</v>
      </c>
      <c r="D23" s="43">
        <v>0</v>
      </c>
      <c r="E23" s="53"/>
    </row>
    <row r="24" spans="1:5" ht="72.599999999999994" customHeight="1" x14ac:dyDescent="0.2">
      <c r="A24" s="12" t="s">
        <v>175</v>
      </c>
      <c r="B24" s="3" t="s">
        <v>21</v>
      </c>
      <c r="C24" s="43">
        <v>-39586.199704825201</v>
      </c>
      <c r="D24" s="43">
        <v>-43540.225133438711</v>
      </c>
      <c r="E24" s="53"/>
    </row>
    <row r="25" spans="1:5" ht="16.7" customHeight="1" x14ac:dyDescent="0.2">
      <c r="A25" s="11" t="s">
        <v>22</v>
      </c>
      <c r="B25" s="25" t="s">
        <v>23</v>
      </c>
      <c r="C25" s="17">
        <f>C26</f>
        <v>72800</v>
      </c>
      <c r="D25" s="5">
        <f>D26</f>
        <v>75700</v>
      </c>
      <c r="E25" s="50"/>
    </row>
    <row r="26" spans="1:5" ht="18.95" customHeight="1" x14ac:dyDescent="0.2">
      <c r="A26" s="12" t="s">
        <v>73</v>
      </c>
      <c r="B26" s="3" t="s">
        <v>24</v>
      </c>
      <c r="C26" s="43">
        <v>72800</v>
      </c>
      <c r="D26" s="6">
        <v>75700</v>
      </c>
      <c r="E26" s="52"/>
    </row>
    <row r="27" spans="1:5" ht="16.7" customHeight="1" x14ac:dyDescent="0.2">
      <c r="A27" s="11" t="s">
        <v>25</v>
      </c>
      <c r="B27" s="25" t="s">
        <v>26</v>
      </c>
      <c r="C27" s="17">
        <f>SUM(C28:C30)</f>
        <v>6769180</v>
      </c>
      <c r="D27" s="5">
        <f>SUM(D28:D30)</f>
        <v>6770180</v>
      </c>
      <c r="E27" s="50"/>
    </row>
    <row r="28" spans="1:5" ht="43.35" customHeight="1" x14ac:dyDescent="0.2">
      <c r="A28" s="12" t="s">
        <v>58</v>
      </c>
      <c r="B28" s="3" t="s">
        <v>27</v>
      </c>
      <c r="C28" s="43">
        <v>419000</v>
      </c>
      <c r="D28" s="6">
        <v>420000</v>
      </c>
      <c r="E28" s="52"/>
    </row>
    <row r="29" spans="1:5" ht="57.6" customHeight="1" x14ac:dyDescent="0.2">
      <c r="A29" s="12" t="s">
        <v>55</v>
      </c>
      <c r="B29" s="3" t="s">
        <v>28</v>
      </c>
      <c r="C29" s="43">
        <v>60000</v>
      </c>
      <c r="D29" s="43">
        <v>60000</v>
      </c>
      <c r="E29" s="53"/>
    </row>
    <row r="30" spans="1:5" ht="57.6" customHeight="1" x14ac:dyDescent="0.2">
      <c r="A30" s="12" t="s">
        <v>56</v>
      </c>
      <c r="B30" s="3" t="s">
        <v>29</v>
      </c>
      <c r="C30" s="43">
        <v>6290180</v>
      </c>
      <c r="D30" s="43">
        <v>6290180</v>
      </c>
      <c r="E30" s="53"/>
    </row>
    <row r="31" spans="1:5" ht="16.7" customHeight="1" x14ac:dyDescent="0.2">
      <c r="A31" s="11" t="s">
        <v>30</v>
      </c>
      <c r="B31" s="38" t="s">
        <v>31</v>
      </c>
      <c r="C31" s="17">
        <f>SUM(C32:C33)</f>
        <v>29000</v>
      </c>
      <c r="D31" s="17">
        <f>SUM(D32:D33)</f>
        <v>31000</v>
      </c>
      <c r="E31" s="51"/>
    </row>
    <row r="32" spans="1:5" ht="72" customHeight="1" x14ac:dyDescent="0.2">
      <c r="A32" s="12" t="s">
        <v>32</v>
      </c>
      <c r="B32" s="3" t="s">
        <v>33</v>
      </c>
      <c r="C32" s="60">
        <v>14000</v>
      </c>
      <c r="D32" s="60">
        <v>15000</v>
      </c>
      <c r="E32" s="53"/>
    </row>
    <row r="33" spans="1:49" ht="72.599999999999994" customHeight="1" x14ac:dyDescent="0.2">
      <c r="A33" s="12" t="s">
        <v>148</v>
      </c>
      <c r="B33" s="7" t="s">
        <v>149</v>
      </c>
      <c r="C33" s="60">
        <v>15000</v>
      </c>
      <c r="D33" s="60">
        <v>16000</v>
      </c>
      <c r="E33" s="53"/>
    </row>
    <row r="34" spans="1:49" ht="18.399999999999999" customHeight="1" x14ac:dyDescent="0.2">
      <c r="A34" s="12" t="s">
        <v>0</v>
      </c>
      <c r="B34" s="25" t="s">
        <v>34</v>
      </c>
      <c r="C34" s="61">
        <f>C35+C39+C43+C45</f>
        <v>18169272.140000001</v>
      </c>
      <c r="D34" s="61">
        <f>D35+D39+D43+D45</f>
        <v>18169272.140000001</v>
      </c>
      <c r="E34" s="51"/>
    </row>
    <row r="35" spans="1:49" ht="43.35" customHeight="1" x14ac:dyDescent="0.2">
      <c r="A35" s="11" t="s">
        <v>35</v>
      </c>
      <c r="B35" s="25" t="s">
        <v>36</v>
      </c>
      <c r="C35" s="61">
        <f>SUM(C36:C38)</f>
        <v>5230860</v>
      </c>
      <c r="D35" s="62">
        <f>SUM(D36:D38)</f>
        <v>5230860</v>
      </c>
      <c r="E35" s="50"/>
    </row>
    <row r="36" spans="1:49" s="24" customFormat="1" ht="72.599999999999994" customHeight="1" x14ac:dyDescent="0.2">
      <c r="A36" s="12" t="s">
        <v>37</v>
      </c>
      <c r="B36" s="3" t="s">
        <v>38</v>
      </c>
      <c r="C36" s="60">
        <v>1947050</v>
      </c>
      <c r="D36" s="60">
        <v>1947050</v>
      </c>
      <c r="E36" s="53"/>
      <c r="F36" s="8"/>
      <c r="G36" s="8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1:49" ht="30.75" customHeight="1" x14ac:dyDescent="0.2">
      <c r="A37" s="12" t="s">
        <v>153</v>
      </c>
      <c r="B37" s="3" t="s">
        <v>152</v>
      </c>
      <c r="C37" s="60">
        <v>2783810</v>
      </c>
      <c r="D37" s="60">
        <v>2783810</v>
      </c>
      <c r="E37" s="53"/>
    </row>
    <row r="38" spans="1:49" ht="72.599999999999994" customHeight="1" x14ac:dyDescent="0.2">
      <c r="A38" s="12" t="s">
        <v>54</v>
      </c>
      <c r="B38" s="3" t="s">
        <v>39</v>
      </c>
      <c r="C38" s="60">
        <v>500000</v>
      </c>
      <c r="D38" s="60">
        <v>500000</v>
      </c>
      <c r="E38" s="53"/>
    </row>
    <row r="39" spans="1:49" ht="28.9" customHeight="1" x14ac:dyDescent="0.2">
      <c r="A39" s="11" t="s">
        <v>40</v>
      </c>
      <c r="B39" s="25" t="s">
        <v>41</v>
      </c>
      <c r="C39" s="61">
        <f>SUM(C40:C42)</f>
        <v>12638412.140000001</v>
      </c>
      <c r="D39" s="62">
        <f>SUM(D40:D42)</f>
        <v>12638412.140000001</v>
      </c>
      <c r="E39" s="50"/>
    </row>
    <row r="40" spans="1:49" ht="28.9" hidden="1" customHeight="1" x14ac:dyDescent="0.2">
      <c r="A40" s="12" t="s">
        <v>57</v>
      </c>
      <c r="B40" s="3" t="s">
        <v>42</v>
      </c>
      <c r="C40" s="60">
        <v>0</v>
      </c>
      <c r="D40" s="63">
        <v>0</v>
      </c>
      <c r="E40" s="52"/>
    </row>
    <row r="41" spans="1:49" ht="44.25" customHeight="1" x14ac:dyDescent="0.2">
      <c r="A41" s="12" t="s">
        <v>62</v>
      </c>
      <c r="B41" s="7" t="s">
        <v>63</v>
      </c>
      <c r="C41" s="60">
        <v>12638412.140000001</v>
      </c>
      <c r="D41" s="60">
        <v>12638412.140000001</v>
      </c>
      <c r="E41" s="53"/>
    </row>
    <row r="42" spans="1:49" ht="34.5" hidden="1" customHeight="1" x14ac:dyDescent="0.2">
      <c r="A42" s="12" t="s">
        <v>70</v>
      </c>
      <c r="B42" s="7" t="s">
        <v>71</v>
      </c>
      <c r="C42" s="60">
        <v>0</v>
      </c>
      <c r="D42" s="63">
        <v>0</v>
      </c>
      <c r="E42" s="52"/>
    </row>
    <row r="43" spans="1:49" ht="35.25" customHeight="1" x14ac:dyDescent="0.2">
      <c r="A43" s="11" t="s">
        <v>68</v>
      </c>
      <c r="B43" s="11" t="s">
        <v>67</v>
      </c>
      <c r="C43" s="61">
        <f>C44</f>
        <v>300000</v>
      </c>
      <c r="D43" s="62">
        <f>D44</f>
        <v>300000</v>
      </c>
      <c r="E43" s="50"/>
    </row>
    <row r="44" spans="1:49" ht="71.25" customHeight="1" x14ac:dyDescent="0.2">
      <c r="A44" s="12" t="s">
        <v>66</v>
      </c>
      <c r="B44" s="10" t="s">
        <v>69</v>
      </c>
      <c r="C44" s="60">
        <v>300000</v>
      </c>
      <c r="D44" s="63">
        <v>300000</v>
      </c>
      <c r="E44" s="52"/>
    </row>
    <row r="45" spans="1:49" ht="21" hidden="1" customHeight="1" x14ac:dyDescent="0.2">
      <c r="A45" s="11" t="s">
        <v>87</v>
      </c>
      <c r="B45" s="11" t="s">
        <v>85</v>
      </c>
      <c r="C45" s="64">
        <f>C46</f>
        <v>0</v>
      </c>
      <c r="D45" s="64">
        <f t="shared" ref="D45" si="0">D46</f>
        <v>0</v>
      </c>
      <c r="E45" s="54"/>
    </row>
    <row r="46" spans="1:49" ht="21" hidden="1" customHeight="1" x14ac:dyDescent="0.2">
      <c r="A46" s="12" t="s">
        <v>88</v>
      </c>
      <c r="B46" s="12" t="s">
        <v>86</v>
      </c>
      <c r="C46" s="60">
        <v>0</v>
      </c>
      <c r="D46" s="63">
        <v>0</v>
      </c>
      <c r="E46" s="52"/>
    </row>
    <row r="47" spans="1:49" ht="18.399999999999999" customHeight="1" x14ac:dyDescent="0.2">
      <c r="A47" s="12" t="s">
        <v>0</v>
      </c>
      <c r="B47" s="25" t="s">
        <v>43</v>
      </c>
      <c r="C47" s="61">
        <f>C48</f>
        <v>94942010</v>
      </c>
      <c r="D47" s="62">
        <f>D48</f>
        <v>94942010</v>
      </c>
      <c r="E47" s="50"/>
    </row>
    <row r="48" spans="1:49" ht="43.35" customHeight="1" x14ac:dyDescent="0.2">
      <c r="A48" s="11" t="s">
        <v>44</v>
      </c>
      <c r="B48" s="25" t="s">
        <v>45</v>
      </c>
      <c r="C48" s="61">
        <f>C49+C53+C60+C64+C66+C104+C105+C106+C107</f>
        <v>94942010</v>
      </c>
      <c r="D48" s="61">
        <f t="shared" ref="D48" si="1">D49+D53+D60+D64+D66+D104+D105+D106+D107</f>
        <v>94942010</v>
      </c>
      <c r="E48" s="51"/>
    </row>
    <row r="49" spans="1:8" ht="28.9" customHeight="1" x14ac:dyDescent="0.2">
      <c r="A49" s="11" t="s">
        <v>96</v>
      </c>
      <c r="B49" s="25" t="s">
        <v>46</v>
      </c>
      <c r="C49" s="17">
        <f>SUM(C50:C52)</f>
        <v>93810610</v>
      </c>
      <c r="D49" s="5">
        <f>SUM(D50:D52)</f>
        <v>93810610</v>
      </c>
      <c r="E49" s="50"/>
      <c r="H49" s="8"/>
    </row>
    <row r="50" spans="1:8" ht="28.9" customHeight="1" x14ac:dyDescent="0.2">
      <c r="A50" s="12" t="s">
        <v>97</v>
      </c>
      <c r="B50" s="3" t="s">
        <v>47</v>
      </c>
      <c r="C50" s="43">
        <v>93810610</v>
      </c>
      <c r="D50" s="43">
        <v>93810610</v>
      </c>
      <c r="E50" s="53"/>
    </row>
    <row r="51" spans="1:8" ht="28.9" hidden="1" customHeight="1" x14ac:dyDescent="0.2">
      <c r="A51" s="12" t="s">
        <v>104</v>
      </c>
      <c r="B51" s="7" t="s">
        <v>61</v>
      </c>
      <c r="C51" s="13">
        <v>0</v>
      </c>
      <c r="D51" s="6">
        <v>0</v>
      </c>
      <c r="E51" s="52"/>
    </row>
    <row r="52" spans="1:8" ht="28.9" hidden="1" customHeight="1" x14ac:dyDescent="0.2">
      <c r="A52" s="12" t="s">
        <v>104</v>
      </c>
      <c r="B52" s="7" t="s">
        <v>61</v>
      </c>
      <c r="C52" s="13">
        <v>0</v>
      </c>
      <c r="D52" s="6">
        <v>0</v>
      </c>
      <c r="E52" s="52"/>
    </row>
    <row r="53" spans="1:8" ht="28.9" hidden="1" customHeight="1" x14ac:dyDescent="0.2">
      <c r="A53" s="11" t="s">
        <v>103</v>
      </c>
      <c r="B53" s="25" t="s">
        <v>48</v>
      </c>
      <c r="C53" s="17">
        <f>SUM(C54:C59)</f>
        <v>0</v>
      </c>
      <c r="D53" s="5">
        <f>SUM(D54:D59)</f>
        <v>0</v>
      </c>
      <c r="E53" s="50"/>
    </row>
    <row r="54" spans="1:8" ht="52.5" hidden="1" customHeight="1" x14ac:dyDescent="0.2">
      <c r="A54" s="12" t="s">
        <v>118</v>
      </c>
      <c r="B54" s="7" t="s">
        <v>119</v>
      </c>
      <c r="C54" s="13">
        <v>0</v>
      </c>
      <c r="D54" s="9"/>
      <c r="E54" s="55"/>
    </row>
    <row r="55" spans="1:8" ht="51" hidden="1" customHeight="1" x14ac:dyDescent="0.2">
      <c r="A55" s="12" t="s">
        <v>93</v>
      </c>
      <c r="B55" s="7" t="s">
        <v>91</v>
      </c>
      <c r="C55" s="13">
        <v>0</v>
      </c>
      <c r="D55" s="9"/>
      <c r="E55" s="55"/>
    </row>
    <row r="56" spans="1:8" ht="66" hidden="1" customHeight="1" x14ac:dyDescent="0.2">
      <c r="A56" s="12" t="s">
        <v>90</v>
      </c>
      <c r="B56" s="7" t="s">
        <v>92</v>
      </c>
      <c r="C56" s="13">
        <v>0</v>
      </c>
      <c r="D56" s="9"/>
      <c r="E56" s="55"/>
    </row>
    <row r="57" spans="1:8" ht="43.35" hidden="1" customHeight="1" x14ac:dyDescent="0.2">
      <c r="A57" s="12" t="s">
        <v>49</v>
      </c>
      <c r="B57" s="3" t="s">
        <v>50</v>
      </c>
      <c r="C57" s="13">
        <v>0</v>
      </c>
      <c r="D57" s="9"/>
      <c r="E57" s="55"/>
    </row>
    <row r="58" spans="1:8" ht="43.35" hidden="1" customHeight="1" x14ac:dyDescent="0.2">
      <c r="A58" s="12" t="s">
        <v>72</v>
      </c>
      <c r="B58" s="12" t="s">
        <v>74</v>
      </c>
      <c r="C58" s="13">
        <v>0</v>
      </c>
      <c r="D58" s="9"/>
      <c r="E58" s="55"/>
      <c r="G58" s="8" t="s">
        <v>77</v>
      </c>
      <c r="H58">
        <v>328000</v>
      </c>
    </row>
    <row r="59" spans="1:8" ht="43.35" hidden="1" customHeight="1" x14ac:dyDescent="0.2">
      <c r="A59" s="12" t="s">
        <v>75</v>
      </c>
      <c r="B59" s="12" t="s">
        <v>76</v>
      </c>
      <c r="C59" s="13">
        <v>0</v>
      </c>
      <c r="D59" s="9"/>
      <c r="E59" s="55"/>
    </row>
    <row r="60" spans="1:8" ht="28.9" customHeight="1" x14ac:dyDescent="0.2">
      <c r="A60" s="11" t="s">
        <v>98</v>
      </c>
      <c r="B60" s="25" t="s">
        <v>51</v>
      </c>
      <c r="C60" s="17">
        <f>SUM(C61:C63)</f>
        <v>1131400</v>
      </c>
      <c r="D60" s="5">
        <f>SUM(D61:D63)</f>
        <v>1131400</v>
      </c>
      <c r="E60" s="50"/>
    </row>
    <row r="61" spans="1:8" ht="40.5" customHeight="1" x14ac:dyDescent="0.2">
      <c r="A61" s="12" t="s">
        <v>100</v>
      </c>
      <c r="B61" s="40" t="s">
        <v>143</v>
      </c>
      <c r="C61" s="43">
        <v>1102500</v>
      </c>
      <c r="D61" s="43">
        <v>1102500</v>
      </c>
      <c r="E61" s="53"/>
    </row>
    <row r="62" spans="1:8" ht="38.25" customHeight="1" x14ac:dyDescent="0.2">
      <c r="A62" s="12" t="s">
        <v>99</v>
      </c>
      <c r="B62" s="3" t="s">
        <v>144</v>
      </c>
      <c r="C62" s="43">
        <v>28900</v>
      </c>
      <c r="D62" s="43">
        <v>28900</v>
      </c>
      <c r="E62" s="53"/>
    </row>
    <row r="63" spans="1:8" ht="43.5" hidden="1" customHeight="1" x14ac:dyDescent="0.2">
      <c r="A63" s="2" t="s">
        <v>59</v>
      </c>
      <c r="B63" s="1" t="s">
        <v>60</v>
      </c>
      <c r="C63" s="13">
        <v>0</v>
      </c>
      <c r="D63" s="6">
        <v>0</v>
      </c>
      <c r="E63" s="52"/>
    </row>
    <row r="64" spans="1:8" s="19" customFormat="1" ht="17.25" hidden="1" customHeight="1" x14ac:dyDescent="0.2">
      <c r="A64" s="11" t="s">
        <v>83</v>
      </c>
      <c r="B64" s="25" t="s">
        <v>82</v>
      </c>
      <c r="C64" s="17">
        <f>C65</f>
        <v>0</v>
      </c>
      <c r="D64" s="5">
        <f>D65</f>
        <v>0</v>
      </c>
      <c r="E64" s="50"/>
      <c r="F64" s="20"/>
      <c r="G64" s="20"/>
    </row>
    <row r="65" spans="1:5" ht="26.25" hidden="1" customHeight="1" x14ac:dyDescent="0.2">
      <c r="A65" s="12" t="s">
        <v>81</v>
      </c>
      <c r="B65" s="12" t="s">
        <v>78</v>
      </c>
      <c r="C65" s="13">
        <v>0</v>
      </c>
      <c r="D65" s="9"/>
      <c r="E65" s="55"/>
    </row>
    <row r="66" spans="1:5" ht="16.7" hidden="1" customHeight="1" x14ac:dyDescent="0.2">
      <c r="A66" s="11" t="s">
        <v>101</v>
      </c>
      <c r="B66" s="25" t="s">
        <v>52</v>
      </c>
      <c r="C66" s="5">
        <f>SUM(C67:C103)</f>
        <v>0</v>
      </c>
      <c r="D66" s="5">
        <f>SUM(D67:D103)</f>
        <v>0</v>
      </c>
      <c r="E66" s="50"/>
    </row>
    <row r="67" spans="1:5" ht="81" hidden="1" customHeight="1" x14ac:dyDescent="0.2">
      <c r="A67" s="12" t="s">
        <v>102</v>
      </c>
      <c r="B67" s="39" t="s">
        <v>150</v>
      </c>
      <c r="C67" s="9"/>
      <c r="D67" s="9">
        <v>0</v>
      </c>
      <c r="E67" s="55"/>
    </row>
    <row r="68" spans="1:5" ht="81.75" hidden="1" customHeight="1" x14ac:dyDescent="0.2">
      <c r="A68" s="12" t="s">
        <v>102</v>
      </c>
      <c r="B68" s="39" t="s">
        <v>151</v>
      </c>
      <c r="C68" s="9"/>
      <c r="D68" s="9">
        <v>0</v>
      </c>
      <c r="E68" s="55"/>
    </row>
    <row r="69" spans="1:5" ht="69.75" hidden="1" customHeight="1" x14ac:dyDescent="0.2">
      <c r="A69" s="12" t="s">
        <v>102</v>
      </c>
      <c r="B69" s="7" t="s">
        <v>94</v>
      </c>
      <c r="C69" s="9"/>
      <c r="D69" s="5"/>
      <c r="E69" s="50"/>
    </row>
    <row r="70" spans="1:5" ht="65.25" hidden="1" customHeight="1" x14ac:dyDescent="0.2">
      <c r="A70" s="12" t="s">
        <v>102</v>
      </c>
      <c r="B70" s="7" t="s">
        <v>95</v>
      </c>
      <c r="C70" s="9"/>
      <c r="D70" s="9"/>
      <c r="E70" s="55"/>
    </row>
    <row r="71" spans="1:5" ht="57.6" hidden="1" customHeight="1" x14ac:dyDescent="0.2">
      <c r="A71" s="12" t="s">
        <v>102</v>
      </c>
      <c r="B71" s="3" t="s">
        <v>79</v>
      </c>
      <c r="C71" s="13"/>
      <c r="D71" s="6"/>
      <c r="E71" s="52"/>
    </row>
    <row r="72" spans="1:5" ht="67.5" hidden="1" customHeight="1" x14ac:dyDescent="0.2">
      <c r="A72" s="12" t="s">
        <v>102</v>
      </c>
      <c r="B72" s="3" t="s">
        <v>109</v>
      </c>
      <c r="C72" s="13"/>
      <c r="D72" s="6"/>
      <c r="E72" s="52"/>
    </row>
    <row r="73" spans="1:5" ht="54.75" hidden="1" customHeight="1" x14ac:dyDescent="0.2">
      <c r="A73" s="12" t="s">
        <v>102</v>
      </c>
      <c r="B73" s="3" t="s">
        <v>110</v>
      </c>
      <c r="C73" s="13"/>
      <c r="D73" s="6"/>
      <c r="E73" s="52"/>
    </row>
    <row r="74" spans="1:5" ht="54" hidden="1" customHeight="1" x14ac:dyDescent="0.2">
      <c r="A74" s="12" t="s">
        <v>102</v>
      </c>
      <c r="B74" s="3" t="s">
        <v>111</v>
      </c>
      <c r="C74" s="13"/>
      <c r="D74" s="6"/>
      <c r="E74" s="52"/>
    </row>
    <row r="75" spans="1:5" ht="78" hidden="1" customHeight="1" x14ac:dyDescent="0.2">
      <c r="A75" s="12" t="s">
        <v>102</v>
      </c>
      <c r="B75" s="7" t="s">
        <v>112</v>
      </c>
      <c r="C75" s="13"/>
      <c r="D75" s="6"/>
      <c r="E75" s="52"/>
    </row>
    <row r="76" spans="1:5" ht="90" hidden="1" customHeight="1" x14ac:dyDescent="0.2">
      <c r="A76" s="12" t="s">
        <v>102</v>
      </c>
      <c r="B76" s="7" t="s">
        <v>113</v>
      </c>
      <c r="C76" s="13"/>
      <c r="D76" s="6"/>
      <c r="E76" s="52"/>
    </row>
    <row r="77" spans="1:5" ht="77.25" hidden="1" customHeight="1" x14ac:dyDescent="0.2">
      <c r="A77" s="12" t="s">
        <v>102</v>
      </c>
      <c r="B77" s="3" t="s">
        <v>114</v>
      </c>
      <c r="C77" s="13"/>
      <c r="D77" s="6"/>
      <c r="E77" s="52"/>
    </row>
    <row r="78" spans="1:5" ht="87" hidden="1" customHeight="1" x14ac:dyDescent="0.2">
      <c r="A78" s="12" t="s">
        <v>102</v>
      </c>
      <c r="B78" s="3" t="s">
        <v>115</v>
      </c>
      <c r="C78" s="13"/>
      <c r="D78" s="6"/>
      <c r="E78" s="52"/>
    </row>
    <row r="79" spans="1:5" ht="76.5" hidden="1" customHeight="1" x14ac:dyDescent="0.2">
      <c r="A79" s="12" t="s">
        <v>102</v>
      </c>
      <c r="B79" s="7" t="s">
        <v>116</v>
      </c>
      <c r="C79" s="13"/>
      <c r="D79" s="6"/>
      <c r="E79" s="52"/>
    </row>
    <row r="80" spans="1:5" ht="66.75" hidden="1" customHeight="1" x14ac:dyDescent="0.2">
      <c r="A80" s="12" t="s">
        <v>102</v>
      </c>
      <c r="B80" s="7" t="s">
        <v>117</v>
      </c>
      <c r="C80" s="13"/>
      <c r="D80" s="13"/>
      <c r="E80" s="53"/>
    </row>
    <row r="81" spans="1:5" ht="92.25" hidden="1" customHeight="1" x14ac:dyDescent="0.2">
      <c r="A81" s="12" t="s">
        <v>102</v>
      </c>
      <c r="B81" s="7" t="s">
        <v>120</v>
      </c>
      <c r="C81" s="13"/>
      <c r="D81" s="6"/>
      <c r="E81" s="52"/>
    </row>
    <row r="82" spans="1:5" ht="65.25" hidden="1" customHeight="1" x14ac:dyDescent="0.2">
      <c r="A82" s="12" t="s">
        <v>102</v>
      </c>
      <c r="B82" s="7" t="s">
        <v>121</v>
      </c>
      <c r="C82" s="13"/>
      <c r="D82" s="6"/>
      <c r="E82" s="52"/>
    </row>
    <row r="83" spans="1:5" ht="89.25" hidden="1" customHeight="1" x14ac:dyDescent="0.2">
      <c r="A83" s="12" t="s">
        <v>102</v>
      </c>
      <c r="B83" s="7" t="s">
        <v>122</v>
      </c>
      <c r="C83" s="13"/>
      <c r="D83" s="6"/>
      <c r="E83" s="52"/>
    </row>
    <row r="84" spans="1:5" ht="78" hidden="1" customHeight="1" x14ac:dyDescent="0.2">
      <c r="A84" s="12" t="s">
        <v>102</v>
      </c>
      <c r="B84" s="7" t="s">
        <v>124</v>
      </c>
      <c r="C84" s="13"/>
      <c r="D84" s="6"/>
      <c r="E84" s="52"/>
    </row>
    <row r="85" spans="1:5" ht="65.25" hidden="1" customHeight="1" x14ac:dyDescent="0.2">
      <c r="A85" s="12" t="s">
        <v>102</v>
      </c>
      <c r="B85" s="12" t="s">
        <v>125</v>
      </c>
      <c r="C85" s="13"/>
      <c r="D85" s="6"/>
      <c r="E85" s="52"/>
    </row>
    <row r="86" spans="1:5" ht="66" hidden="1" customHeight="1" x14ac:dyDescent="0.2">
      <c r="A86" s="12" t="s">
        <v>102</v>
      </c>
      <c r="B86" s="12" t="s">
        <v>126</v>
      </c>
      <c r="C86" s="13"/>
      <c r="D86" s="6"/>
      <c r="E86" s="52"/>
    </row>
    <row r="87" spans="1:5" ht="66.75" hidden="1" customHeight="1" x14ac:dyDescent="0.2">
      <c r="A87" s="12" t="s">
        <v>102</v>
      </c>
      <c r="B87" s="12" t="s">
        <v>127</v>
      </c>
      <c r="C87" s="13"/>
      <c r="D87" s="6"/>
      <c r="E87" s="52"/>
    </row>
    <row r="88" spans="1:5" ht="66.75" hidden="1" customHeight="1" x14ac:dyDescent="0.2">
      <c r="A88" s="12" t="s">
        <v>102</v>
      </c>
      <c r="B88" s="12" t="s">
        <v>131</v>
      </c>
      <c r="C88" s="13"/>
      <c r="D88" s="6"/>
      <c r="E88" s="52"/>
    </row>
    <row r="89" spans="1:5" ht="66.75" hidden="1" customHeight="1" x14ac:dyDescent="0.2">
      <c r="A89" s="12" t="s">
        <v>102</v>
      </c>
      <c r="B89" s="12" t="s">
        <v>132</v>
      </c>
      <c r="C89" s="13"/>
      <c r="D89" s="6"/>
      <c r="E89" s="52"/>
    </row>
    <row r="90" spans="1:5" ht="66.75" hidden="1" customHeight="1" x14ac:dyDescent="0.2">
      <c r="A90" s="12" t="s">
        <v>102</v>
      </c>
      <c r="B90" s="12" t="s">
        <v>133</v>
      </c>
      <c r="C90" s="13"/>
      <c r="D90" s="6"/>
      <c r="E90" s="52"/>
    </row>
    <row r="91" spans="1:5" ht="66.75" hidden="1" customHeight="1" x14ac:dyDescent="0.2">
      <c r="A91" s="12" t="s">
        <v>102</v>
      </c>
      <c r="B91" s="12" t="s">
        <v>134</v>
      </c>
      <c r="C91" s="13"/>
      <c r="D91" s="6"/>
      <c r="E91" s="52"/>
    </row>
    <row r="92" spans="1:5" ht="66.75" hidden="1" customHeight="1" x14ac:dyDescent="0.2">
      <c r="A92" s="12" t="s">
        <v>102</v>
      </c>
      <c r="B92" s="12" t="s">
        <v>141</v>
      </c>
      <c r="C92" s="13"/>
      <c r="D92" s="6"/>
      <c r="E92" s="52"/>
    </row>
    <row r="93" spans="1:5" ht="66.75" hidden="1" customHeight="1" x14ac:dyDescent="0.2">
      <c r="A93" s="12" t="s">
        <v>102</v>
      </c>
      <c r="B93" s="12" t="s">
        <v>135</v>
      </c>
      <c r="C93" s="13"/>
      <c r="D93" s="6"/>
      <c r="E93" s="52"/>
    </row>
    <row r="94" spans="1:5" ht="66.75" hidden="1" customHeight="1" x14ac:dyDescent="0.2">
      <c r="A94" s="12" t="s">
        <v>102</v>
      </c>
      <c r="B94" s="12" t="s">
        <v>136</v>
      </c>
      <c r="C94" s="13"/>
      <c r="D94" s="6"/>
      <c r="E94" s="52"/>
    </row>
    <row r="95" spans="1:5" ht="66.75" hidden="1" customHeight="1" x14ac:dyDescent="0.2">
      <c r="A95" s="12" t="s">
        <v>102</v>
      </c>
      <c r="B95" s="12" t="s">
        <v>137</v>
      </c>
      <c r="C95" s="13"/>
      <c r="D95" s="6"/>
      <c r="E95" s="52"/>
    </row>
    <row r="96" spans="1:5" ht="66.75" hidden="1" customHeight="1" x14ac:dyDescent="0.2">
      <c r="A96" s="12" t="s">
        <v>102</v>
      </c>
      <c r="B96" s="12" t="s">
        <v>138</v>
      </c>
      <c r="C96" s="13"/>
      <c r="D96" s="6"/>
      <c r="E96" s="52"/>
    </row>
    <row r="97" spans="1:9" ht="66.75" hidden="1" customHeight="1" x14ac:dyDescent="0.2">
      <c r="A97" s="12" t="s">
        <v>102</v>
      </c>
      <c r="B97" s="12" t="s">
        <v>139</v>
      </c>
      <c r="C97" s="13"/>
      <c r="D97" s="6"/>
      <c r="E97" s="52"/>
    </row>
    <row r="98" spans="1:9" ht="66.75" hidden="1" customHeight="1" x14ac:dyDescent="0.2">
      <c r="A98" s="12" t="s">
        <v>102</v>
      </c>
      <c r="B98" s="12" t="s">
        <v>140</v>
      </c>
      <c r="C98" s="13"/>
      <c r="D98" s="6"/>
      <c r="E98" s="52"/>
    </row>
    <row r="99" spans="1:9" ht="80.25" hidden="1" customHeight="1" x14ac:dyDescent="0.2">
      <c r="A99" s="12" t="s">
        <v>123</v>
      </c>
      <c r="B99" s="12" t="s">
        <v>80</v>
      </c>
      <c r="C99" s="13"/>
      <c r="D99" s="6"/>
      <c r="E99" s="52"/>
    </row>
    <row r="100" spans="1:9" ht="76.5" hidden="1" customHeight="1" x14ac:dyDescent="0.2">
      <c r="A100" s="12" t="s">
        <v>102</v>
      </c>
      <c r="B100" s="12" t="s">
        <v>128</v>
      </c>
      <c r="C100" s="13"/>
      <c r="D100" s="6"/>
      <c r="E100" s="52"/>
    </row>
    <row r="101" spans="1:9" ht="78" hidden="1" customHeight="1" x14ac:dyDescent="0.2">
      <c r="A101" s="12" t="s">
        <v>102</v>
      </c>
      <c r="B101" s="12" t="s">
        <v>84</v>
      </c>
      <c r="C101" s="13"/>
      <c r="D101" s="6"/>
      <c r="E101" s="52"/>
    </row>
    <row r="102" spans="1:9" ht="66.75" hidden="1" customHeight="1" x14ac:dyDescent="0.2">
      <c r="A102" s="12" t="s">
        <v>102</v>
      </c>
      <c r="B102" s="12" t="s">
        <v>89</v>
      </c>
      <c r="C102" s="13"/>
      <c r="D102" s="13"/>
      <c r="E102" s="53"/>
    </row>
    <row r="103" spans="1:9" ht="66.75" hidden="1" customHeight="1" x14ac:dyDescent="0.2">
      <c r="A103" s="12" t="s">
        <v>102</v>
      </c>
      <c r="B103" s="12" t="s">
        <v>142</v>
      </c>
      <c r="C103" s="13"/>
      <c r="D103" s="13"/>
      <c r="E103" s="53"/>
    </row>
    <row r="104" spans="1:9" ht="36" hidden="1" customHeight="1" x14ac:dyDescent="0.2">
      <c r="A104" s="12" t="s">
        <v>129</v>
      </c>
      <c r="B104" s="7" t="s">
        <v>130</v>
      </c>
      <c r="C104" s="13"/>
      <c r="D104" s="6"/>
      <c r="E104" s="52"/>
    </row>
    <row r="105" spans="1:9" ht="25.5" hidden="1" customHeight="1" x14ac:dyDescent="0.2">
      <c r="A105" s="12" t="s">
        <v>106</v>
      </c>
      <c r="B105" s="7" t="s">
        <v>64</v>
      </c>
      <c r="C105" s="13"/>
      <c r="D105" s="6"/>
      <c r="E105" s="52"/>
    </row>
    <row r="106" spans="1:9" ht="51.75" hidden="1" customHeight="1" x14ac:dyDescent="0.2">
      <c r="A106" s="12" t="s">
        <v>108</v>
      </c>
      <c r="B106" s="7" t="s">
        <v>107</v>
      </c>
      <c r="C106" s="13"/>
      <c r="D106" s="6"/>
      <c r="E106" s="52"/>
    </row>
    <row r="107" spans="1:9" ht="53.25" hidden="1" customHeight="1" x14ac:dyDescent="0.2">
      <c r="A107" s="12" t="s">
        <v>105</v>
      </c>
      <c r="B107" s="7" t="s">
        <v>65</v>
      </c>
      <c r="C107" s="13"/>
      <c r="D107" s="6"/>
      <c r="E107" s="52"/>
    </row>
    <row r="108" spans="1:9" ht="19.899999999999999" customHeight="1" x14ac:dyDescent="0.2">
      <c r="A108" s="82" t="s">
        <v>53</v>
      </c>
      <c r="B108" s="82"/>
      <c r="C108" s="17">
        <f>C9+C47</f>
        <v>135354372.89904049</v>
      </c>
      <c r="D108" s="5">
        <f>D9+D47</f>
        <v>135772051.35999912</v>
      </c>
      <c r="E108" s="50"/>
    </row>
    <row r="109" spans="1:9" x14ac:dyDescent="0.2">
      <c r="C109" s="18"/>
      <c r="D109" s="8"/>
      <c r="E109" s="42"/>
    </row>
    <row r="110" spans="1:9" x14ac:dyDescent="0.2">
      <c r="C110" s="18">
        <f>C9*10%</f>
        <v>4041236.2899040491</v>
      </c>
      <c r="D110" s="18">
        <f>D9*10%</f>
        <v>4083004.1359999105</v>
      </c>
      <c r="E110" s="42"/>
    </row>
    <row r="111" spans="1:9" x14ac:dyDescent="0.2">
      <c r="E111" s="42"/>
    </row>
    <row r="112" spans="1:9" x14ac:dyDescent="0.2">
      <c r="C112" s="18">
        <f>C108+C110</f>
        <v>139395609.18894455</v>
      </c>
      <c r="D112" s="18">
        <f>D108+D110</f>
        <v>139855055.49599904</v>
      </c>
      <c r="E112" s="42"/>
      <c r="F112" s="57">
        <v>2023</v>
      </c>
      <c r="G112" s="11">
        <v>2024</v>
      </c>
      <c r="H112" s="57">
        <v>2025</v>
      </c>
      <c r="I112" s="57"/>
    </row>
    <row r="113" spans="5:9" x14ac:dyDescent="0.2">
      <c r="E113" s="42"/>
      <c r="F113" s="5">
        <v>1907477.19</v>
      </c>
      <c r="G113" s="5">
        <f>C9*5%</f>
        <v>2020618.1449520246</v>
      </c>
      <c r="H113" s="5">
        <f>D9*5%</f>
        <v>2041502.0679999553</v>
      </c>
      <c r="I113" s="58" t="s">
        <v>164</v>
      </c>
    </row>
    <row r="114" spans="5:9" x14ac:dyDescent="0.2">
      <c r="E114" s="42"/>
      <c r="F114" s="57"/>
      <c r="G114" s="5">
        <f>(C9+C50+G113)*2.5%</f>
        <v>3406089.7760998132</v>
      </c>
      <c r="H114" s="5">
        <f>(D9+D50+H113)*5%</f>
        <v>6834107.6713999547</v>
      </c>
      <c r="I114" s="57"/>
    </row>
    <row r="115" spans="5:9" x14ac:dyDescent="0.2">
      <c r="E115" s="42"/>
      <c r="F115" s="57"/>
      <c r="G115" s="17"/>
      <c r="H115" s="5"/>
      <c r="I115" s="57"/>
    </row>
    <row r="116" spans="5:9" x14ac:dyDescent="0.2">
      <c r="E116" s="42"/>
      <c r="F116" s="17">
        <v>160259825.61000001</v>
      </c>
      <c r="G116" s="17">
        <f>C108+G113</f>
        <v>137374991.04399252</v>
      </c>
      <c r="H116" s="5">
        <f>D108+H113</f>
        <v>137813553.42799908</v>
      </c>
      <c r="I116" s="58" t="s">
        <v>165</v>
      </c>
    </row>
    <row r="117" spans="5:9" x14ac:dyDescent="0.2">
      <c r="F117" s="57"/>
      <c r="G117" s="11"/>
      <c r="H117" s="57"/>
      <c r="I117" s="57"/>
    </row>
    <row r="118" spans="5:9" ht="25.5" x14ac:dyDescent="0.2">
      <c r="F118" s="57"/>
      <c r="G118" s="17">
        <f>G116*2.5%</f>
        <v>3434374.7760998132</v>
      </c>
      <c r="H118" s="5">
        <f>H116*5%</f>
        <v>6890677.6713999547</v>
      </c>
      <c r="I118" s="58" t="s">
        <v>166</v>
      </c>
    </row>
    <row r="119" spans="5:9" x14ac:dyDescent="0.2">
      <c r="F119" s="57"/>
      <c r="G119" s="11"/>
      <c r="H119" s="57"/>
      <c r="I119" s="57"/>
    </row>
    <row r="120" spans="5:9" x14ac:dyDescent="0.2">
      <c r="F120"/>
      <c r="G120" s="14"/>
    </row>
  </sheetData>
  <mergeCells count="4">
    <mergeCell ref="L9:M9"/>
    <mergeCell ref="A108:B108"/>
    <mergeCell ref="A4:D4"/>
    <mergeCell ref="C1:D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headerFooter>
    <oddFooter>&amp;C&amp;P из &amp;N</oddFoot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Доходы 2024</vt:lpstr>
      <vt:lpstr>2025-2026</vt:lpstr>
      <vt:lpstr>'2025-2026'!Заголовки_для_печати</vt:lpstr>
      <vt:lpstr>'Доходы 2024'!Заголовки_для_печати</vt:lpstr>
      <vt:lpstr>'2025-2026'!Область_печати</vt:lpstr>
      <vt:lpstr>'Доходы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2023-12-28T02:40:36Z</dcterms:modified>
</cp:coreProperties>
</file>