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135"/>
  </bookViews>
  <sheets>
    <sheet name="Расчет показателей" sheetId="1" r:id="rId1"/>
    <sheet name="Отчет КИО" sheetId="2" r:id="rId2"/>
  </sheets>
  <calcPr calcId="152511"/>
</workbook>
</file>

<file path=xl/calcChain.xml><?xml version="1.0" encoding="utf-8"?>
<calcChain xmlns="http://schemas.openxmlformats.org/spreadsheetml/2006/main">
  <c r="B8" i="1" l="1"/>
  <c r="T8" i="1" l="1"/>
  <c r="H9" i="1"/>
  <c r="F9" i="1"/>
  <c r="D9" i="1"/>
  <c r="B9" i="1"/>
  <c r="H8" i="1"/>
  <c r="F8" i="1"/>
  <c r="D8" i="1"/>
  <c r="F5" i="2" l="1"/>
  <c r="E5" i="2" s="1"/>
  <c r="C5" i="2"/>
  <c r="D18" i="2"/>
  <c r="J8" i="1"/>
  <c r="E22" i="2" l="1"/>
  <c r="B18" i="2"/>
  <c r="H15" i="2"/>
  <c r="G15" i="2" s="1"/>
  <c r="F15" i="2"/>
  <c r="C15" i="2"/>
  <c r="H13" i="2"/>
  <c r="G13" i="2" s="1"/>
  <c r="F13" i="2"/>
  <c r="E13" i="2" s="1"/>
  <c r="C13" i="2"/>
  <c r="H11" i="2"/>
  <c r="G11" i="2" s="1"/>
  <c r="F11" i="2"/>
  <c r="E11" i="2" s="1"/>
  <c r="C11" i="2"/>
  <c r="H5" i="2"/>
  <c r="G5" i="2" s="1"/>
  <c r="T9" i="1"/>
  <c r="E15" i="2" l="1"/>
  <c r="E18" i="2" s="1"/>
  <c r="E19" i="2" s="1"/>
  <c r="F18" i="2"/>
  <c r="C18" i="2"/>
  <c r="C19" i="2" s="1"/>
  <c r="G18" i="2"/>
  <c r="G19" i="2" s="1"/>
  <c r="H18" i="2"/>
</calcChain>
</file>

<file path=xl/sharedStrings.xml><?xml version="1.0" encoding="utf-8"?>
<sst xmlns="http://schemas.openxmlformats.org/spreadsheetml/2006/main" count="79" uniqueCount="61">
  <si>
    <t>1. ПОКАЗАТЕЛТИ КАЧЕСТВА УПРАВЛЕНИЯ РАСХОДАМИ</t>
  </si>
  <si>
    <t xml:space="preserve">3. ПОКАЗАТЕЛИ
КАЧЕСТВА ВЕДЕНИЯ УЧЕТА И СОСТАВЛЕНИЯ БЮДЖЕТНОЙ ОТЧЕТНОСТИ
</t>
  </si>
  <si>
    <t>4. КАЧЕСТВО УПРАВЛЕНИЯ АКТИВАМИ</t>
  </si>
  <si>
    <t>5. ПОКАЗАТЕЛИ КАЧЕСТВА ОРГАНИЗАЦИИ И ОСУЩЕСТВЛЕНИЯ ФИНАНСОВОГО КОНТРОЛЯ</t>
  </si>
  <si>
    <t>6. РЕЗУЛЬТАТ</t>
  </si>
  <si>
    <t>Качественное планирование расходов (Р1)</t>
  </si>
  <si>
    <t>Равномерность расходов (Р2)</t>
  </si>
  <si>
    <t>Доля неисполненных на конец отчетного года бюджетных ассигнований (Р3)</t>
  </si>
  <si>
    <t>Изменение дебиторской задолженности ГРБС и муниципальных подведомственных ему учреждений в отчетном периоде по сравнению с началом года (Р4)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</si>
  <si>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 (Р14)</t>
  </si>
  <si>
    <t>Достоверность бюджетной отчетности</t>
  </si>
  <si>
    <t>Доля недостач и хищений денежных средств и материальных ценностей</t>
  </si>
  <si>
    <t>Неправомерное использование бюджетных средств, в том числе нецелевое использование бюджетных средств (* в случае, если проверка в отчетном году не проводилась, применяется оценка показателя равная 1)</t>
  </si>
  <si>
    <t>Несоблюдение правил планирования закупок (* в случае, если проверка в отчетном году не проводилась, применяется оценка показателя равная 1)</t>
  </si>
  <si>
    <t xml:space="preserve">Итоговая оценка </t>
  </si>
  <si>
    <t>Рейтинг</t>
  </si>
  <si>
    <t>Расчет показателя</t>
  </si>
  <si>
    <t>Р1=КР*(1-G/B)</t>
  </si>
  <si>
    <t>оценка показателя Р1</t>
  </si>
  <si>
    <t>Р2=(Е-Еср)*100/Еср</t>
  </si>
  <si>
    <t>оценка показателя Р2</t>
  </si>
  <si>
    <t>P3=Е/Д*100</t>
  </si>
  <si>
    <t>оценка показателя Р3</t>
  </si>
  <si>
    <t>Р4=100*(Д.з. отч.п/Д.з. н.г.)</t>
  </si>
  <si>
    <t>оценка показателя Р4</t>
  </si>
  <si>
    <t>P5=Sv/E</t>
  </si>
  <si>
    <t>оценка показателя Р5</t>
  </si>
  <si>
    <t>Р6 наличие/отсутствие</t>
  </si>
  <si>
    <t>оценка показателя Р6</t>
  </si>
  <si>
    <t xml:space="preserve">      Р7= 100 T / (O + M),</t>
  </si>
  <si>
    <t>оценка показателя Р7</t>
  </si>
  <si>
    <t>P8 = Qz,</t>
  </si>
  <si>
    <t>оценка показателя Р8</t>
  </si>
  <si>
    <t>P9 = Qz,</t>
  </si>
  <si>
    <t>оценка показателя Р9</t>
  </si>
  <si>
    <t xml:space="preserve">единица измерения </t>
  </si>
  <si>
    <t>балл</t>
  </si>
  <si>
    <t>отсутствие</t>
  </si>
  <si>
    <t>удовлетворительно</t>
  </si>
  <si>
    <t>ОТЧЕТ О РЕЗУЛЬТАТАХ МОНИТОРИНГА КАЧЕСТВА ФИНАНСОВОГО МЕНЕДЖМЕНТА ПОДВЕДОМСТВЕННЫХ УЧРЕЖДЕНИЙ АДМИНИСТРАЦИИ МО "МИРНИНСКИЙ РАЙОН"</t>
  </si>
  <si>
    <t>НАИМЕНОВАНИЕ БЛОКА</t>
  </si>
  <si>
    <t>ВЕС ГРУППЫ В ОЦЕНКЕ</t>
  </si>
  <si>
    <t>Целевой показатель оценки качества по блоку (Е итог)</t>
  </si>
  <si>
    <t>Целевой показатель (балл)</t>
  </si>
  <si>
    <t>оценка качества по блоку (Е итог)</t>
  </si>
  <si>
    <t>ПОКАЗАТЕЛИ КАЧЕСТВА УПРАВЛЕНИЯ РАСХОДАМИ</t>
  </si>
  <si>
    <t>Наличие судебных актов Российской Федерации и мировых соглашений по возмещению вреда, причиненного в результате незаконных действий (бездействия) главного администратора либо его должностных лиц (Р5)</t>
  </si>
  <si>
    <t>ПОКАЗАТЕЛИ КАЧЕСТВА ВЕДЕНИЯ УЧЕТА И СОСТАВЛЕНИЯ БЮДЖЕТНОЙ ОТЧЕТНОСТИ</t>
  </si>
  <si>
    <t>ПОКАЗАТЕЛИ КАЧЕСТВА УПРАВЛЕНИЯ АКТИВАМИ</t>
  </si>
  <si>
    <t>ПОКАЗАТЕЛИ КАЧЕСТВА ОРГАНИЗАЦИИ И ОСУЩЕСТВЛЕНИЯ ФИНАНСОВОГО КОНТРОЛЯ</t>
  </si>
  <si>
    <t>Неправомерное использование бюджетных средств, в том числе нецелевое использование бюджетных средств</t>
  </si>
  <si>
    <t>Несоблюдение правил планирования закупок</t>
  </si>
  <si>
    <t xml:space="preserve">СУММАРНАЯ ОЦЕНКА </t>
  </si>
  <si>
    <t>ИТОГОВАЯ ОЦЕНКА КАЧЕСТВА (Q)</t>
  </si>
  <si>
    <t>E Мах = 3,60 = (60*5/100)+(10*1/100)+(10*1/100)+(20*2/100)</t>
  </si>
  <si>
    <t>ГРБС 2 МКУ  "Комитет имущественных отношений"</t>
  </si>
  <si>
    <t>МКУ "Комитет имущественных отношений"</t>
  </si>
  <si>
    <t>МБУ "УЭСАЗ "Вилюй"</t>
  </si>
  <si>
    <t>КИО</t>
  </si>
  <si>
    <t>ПОКАЗАТЕЛИ ДЛЯ ОЦЕНКИ КАЧЕСТВА ФИНАНСОВОГО МЕНЕДЖМЕНТА ПОДВЕДОМСТВЕННЫХ УЧРЕЖДЕНИЙ МКУ "КОМИТЕТ ИМУЩЕСТВЕННЫХ ОТНОШЕНИЙ"</t>
  </si>
  <si>
    <t>хороший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</si>
</sst>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2" fontId="8" fillId="5" borderId="7" xfId="0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2" fontId="6" fillId="7" borderId="7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2" fontId="8" fillId="8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8" borderId="1" xfId="0" applyFont="1" applyFill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1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vertical="center"/>
    </xf>
    <xf numFmtId="0" fontId="6" fillId="0" borderId="1" xfId="0" applyFont="1" applyBorder="1"/>
    <xf numFmtId="0" fontId="8" fillId="0" borderId="0" xfId="0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1" fillId="5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6" borderId="1" xfId="0" applyNumberFormat="1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2" fontId="8" fillId="6" borderId="4" xfId="0" applyNumberFormat="1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0</xdr:rowOff>
    </xdr:from>
    <xdr:to>
      <xdr:col>13</xdr:col>
      <xdr:colOff>133350</xdr:colOff>
      <xdr:row>4</xdr:row>
      <xdr:rowOff>190500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44700" y="287655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B1" zoomScale="80" zoomScaleNormal="80" workbookViewId="0">
      <selection activeCell="V21" sqref="V21"/>
    </sheetView>
  </sheetViews>
  <sheetFormatPr defaultRowHeight="15" x14ac:dyDescent="0.25"/>
  <cols>
    <col min="1" max="1" width="61.28515625" style="31" customWidth="1"/>
    <col min="2" max="2" width="12.7109375" style="2" customWidth="1"/>
    <col min="3" max="3" width="14.140625" style="2" customWidth="1"/>
    <col min="4" max="4" width="13.140625" style="2" customWidth="1"/>
    <col min="5" max="5" width="14.140625" style="2" customWidth="1"/>
    <col min="6" max="6" width="12.42578125" style="2" customWidth="1"/>
    <col min="7" max="7" width="14.140625" style="2" customWidth="1"/>
    <col min="8" max="8" width="11.42578125" style="2" customWidth="1"/>
    <col min="9" max="9" width="14.140625" style="2" customWidth="1"/>
    <col min="10" max="10" width="11.42578125" style="2" customWidth="1"/>
    <col min="11" max="11" width="14.140625" style="2" customWidth="1"/>
    <col min="12" max="12" width="12.85546875" style="2" customWidth="1"/>
    <col min="13" max="13" width="15.140625" style="2" customWidth="1"/>
    <col min="14" max="14" width="12" style="2" customWidth="1"/>
    <col min="15" max="15" width="15.85546875" style="2" customWidth="1"/>
    <col min="16" max="16" width="12.7109375" style="2" customWidth="1"/>
    <col min="17" max="17" width="13.5703125" style="2" customWidth="1"/>
    <col min="18" max="18" width="12.140625" style="2" customWidth="1"/>
    <col min="19" max="19" width="12" style="2" customWidth="1"/>
    <col min="20" max="20" width="13.85546875" style="2" customWidth="1"/>
    <col min="21" max="21" width="14.28515625" style="2" customWidth="1"/>
    <col min="22" max="22" width="22.85546875" style="2" customWidth="1"/>
    <col min="23" max="16384" width="9.140625" style="2"/>
  </cols>
  <sheetData>
    <row r="1" spans="1:22" ht="15" customHeight="1" x14ac:dyDescent="0.25">
      <c r="A1" s="63" t="s">
        <v>59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1"/>
    </row>
    <row r="3" spans="1:22" s="4" customFormat="1" ht="90.75" customHeight="1" x14ac:dyDescent="0.25">
      <c r="A3" s="3"/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6"/>
      <c r="L3" s="67" t="s">
        <v>1</v>
      </c>
      <c r="M3" s="68"/>
      <c r="N3" s="69" t="s">
        <v>2</v>
      </c>
      <c r="O3" s="70"/>
      <c r="P3" s="71" t="s">
        <v>3</v>
      </c>
      <c r="Q3" s="72"/>
      <c r="R3" s="72"/>
      <c r="S3" s="73"/>
      <c r="T3" s="61" t="s">
        <v>4</v>
      </c>
      <c r="U3" s="62"/>
    </row>
    <row r="4" spans="1:22" s="6" customFormat="1" ht="134.25" customHeight="1" x14ac:dyDescent="0.25">
      <c r="A4" s="3"/>
      <c r="B4" s="77" t="s">
        <v>5</v>
      </c>
      <c r="C4" s="78"/>
      <c r="D4" s="77" t="s">
        <v>6</v>
      </c>
      <c r="E4" s="78"/>
      <c r="F4" s="77" t="s">
        <v>7</v>
      </c>
      <c r="G4" s="78"/>
      <c r="H4" s="77" t="s">
        <v>8</v>
      </c>
      <c r="I4" s="78"/>
      <c r="J4" s="79" t="s">
        <v>9</v>
      </c>
      <c r="K4" s="79"/>
      <c r="L4" s="80" t="s">
        <v>10</v>
      </c>
      <c r="M4" s="80"/>
      <c r="N4" s="74" t="s">
        <v>11</v>
      </c>
      <c r="O4" s="75"/>
      <c r="P4" s="76" t="s">
        <v>12</v>
      </c>
      <c r="Q4" s="76"/>
      <c r="R4" s="76" t="s">
        <v>13</v>
      </c>
      <c r="S4" s="76"/>
      <c r="T4" s="5" t="s">
        <v>14</v>
      </c>
      <c r="U4" s="5" t="s">
        <v>15</v>
      </c>
    </row>
    <row r="5" spans="1:22" s="13" customFormat="1" ht="65.25" customHeight="1" x14ac:dyDescent="0.25">
      <c r="A5" s="7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9" t="s">
        <v>27</v>
      </c>
      <c r="M5" s="9" t="s">
        <v>28</v>
      </c>
      <c r="N5" s="10" t="s">
        <v>29</v>
      </c>
      <c r="O5" s="10" t="s">
        <v>30</v>
      </c>
      <c r="P5" s="11" t="s">
        <v>31</v>
      </c>
      <c r="Q5" s="11" t="s">
        <v>32</v>
      </c>
      <c r="R5" s="11" t="s">
        <v>33</v>
      </c>
      <c r="S5" s="11" t="s">
        <v>34</v>
      </c>
      <c r="T5" s="12"/>
      <c r="U5" s="12"/>
    </row>
    <row r="6" spans="1:22" s="19" customFormat="1" x14ac:dyDescent="0.25">
      <c r="A6" s="14" t="s">
        <v>35</v>
      </c>
      <c r="B6" s="15"/>
      <c r="C6" s="15" t="s">
        <v>36</v>
      </c>
      <c r="D6" s="15"/>
      <c r="E6" s="15" t="s">
        <v>36</v>
      </c>
      <c r="F6" s="15"/>
      <c r="G6" s="15" t="s">
        <v>36</v>
      </c>
      <c r="H6" s="15"/>
      <c r="I6" s="15" t="s">
        <v>36</v>
      </c>
      <c r="J6" s="16"/>
      <c r="K6" s="16"/>
      <c r="L6" s="17"/>
      <c r="M6" s="17" t="s">
        <v>36</v>
      </c>
      <c r="N6" s="17"/>
      <c r="O6" s="17" t="s">
        <v>36</v>
      </c>
      <c r="P6" s="17"/>
      <c r="Q6" s="17" t="s">
        <v>36</v>
      </c>
      <c r="R6" s="17"/>
      <c r="S6" s="17" t="s">
        <v>36</v>
      </c>
      <c r="T6" s="17"/>
      <c r="U6" s="17"/>
      <c r="V6" s="18"/>
    </row>
    <row r="7" spans="1:22" s="25" customFormat="1" ht="26.25" customHeight="1" x14ac:dyDescent="0.25">
      <c r="A7" s="59" t="s">
        <v>55</v>
      </c>
      <c r="B7" s="20"/>
      <c r="C7" s="21"/>
      <c r="D7" s="20"/>
      <c r="E7" s="21"/>
      <c r="F7" s="20"/>
      <c r="G7" s="21"/>
      <c r="H7" s="20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2"/>
      <c r="V7" s="24"/>
    </row>
    <row r="8" spans="1:22" s="30" customFormat="1" ht="27.75" customHeight="1" x14ac:dyDescent="0.25">
      <c r="A8" s="60" t="s">
        <v>56</v>
      </c>
      <c r="B8" s="26">
        <f>30*(1-(272250756.96/5722166419.11))</f>
        <v>28.572652014886639</v>
      </c>
      <c r="C8" s="27">
        <v>0.5</v>
      </c>
      <c r="D8" s="26">
        <f>(30514214.58-61687131.83)*100/61687131.83</f>
        <v>-50.533906059869409</v>
      </c>
      <c r="E8" s="27">
        <v>0</v>
      </c>
      <c r="F8" s="26">
        <f>245205915.44/272250756.96*100</f>
        <v>90.066201533473233</v>
      </c>
      <c r="G8" s="27">
        <v>0.7</v>
      </c>
      <c r="H8" s="26">
        <f>100*(120.01/285.3)</f>
        <v>42.064493515597619</v>
      </c>
      <c r="I8" s="27">
        <v>1</v>
      </c>
      <c r="J8" s="28">
        <f>1-1/2</f>
        <v>0.5</v>
      </c>
      <c r="K8" s="29">
        <v>0</v>
      </c>
      <c r="L8" s="29" t="s">
        <v>37</v>
      </c>
      <c r="M8" s="29">
        <v>1</v>
      </c>
      <c r="N8" s="29">
        <v>0</v>
      </c>
      <c r="O8" s="29">
        <v>1</v>
      </c>
      <c r="P8" s="29">
        <v>0</v>
      </c>
      <c r="Q8" s="29">
        <v>1</v>
      </c>
      <c r="R8" s="29">
        <v>0</v>
      </c>
      <c r="S8" s="29">
        <v>1</v>
      </c>
      <c r="T8" s="23">
        <f>S8+Q8+O8+M8+K8+I8+G8+E8+C8</f>
        <v>6.2</v>
      </c>
      <c r="U8" s="22">
        <v>0.53</v>
      </c>
      <c r="V8" s="30" t="s">
        <v>38</v>
      </c>
    </row>
    <row r="9" spans="1:22" s="30" customFormat="1" ht="31.5" customHeight="1" x14ac:dyDescent="0.25">
      <c r="A9" s="60" t="s">
        <v>57</v>
      </c>
      <c r="B9" s="26">
        <f>22*(1-(122721372.43/5722166419.11))</f>
        <v>21.528173423191014</v>
      </c>
      <c r="C9" s="27">
        <v>0.5</v>
      </c>
      <c r="D9" s="26">
        <f>(30682938.07-34566668.85)*100/34566668.85</f>
        <v>-11.235478885319321</v>
      </c>
      <c r="E9" s="27">
        <v>0</v>
      </c>
      <c r="F9" s="26">
        <f>107559784.42/122721372.43*100</f>
        <v>87.645519513197968</v>
      </c>
      <c r="G9" s="27">
        <v>0.7</v>
      </c>
      <c r="H9" s="26">
        <f>100*(16.91/21.94)</f>
        <v>77.073837739288962</v>
      </c>
      <c r="I9" s="27">
        <v>1</v>
      </c>
      <c r="J9" s="29">
        <v>0</v>
      </c>
      <c r="K9" s="29">
        <v>1</v>
      </c>
      <c r="L9" s="29" t="s">
        <v>37</v>
      </c>
      <c r="M9" s="29">
        <v>1</v>
      </c>
      <c r="N9" s="29">
        <v>0</v>
      </c>
      <c r="O9" s="29">
        <v>1</v>
      </c>
      <c r="P9" s="29">
        <v>0</v>
      </c>
      <c r="Q9" s="29">
        <v>1</v>
      </c>
      <c r="R9" s="29">
        <v>0</v>
      </c>
      <c r="S9" s="29">
        <v>1</v>
      </c>
      <c r="T9" s="23">
        <f t="shared" ref="T9" si="0">S9+Q9+O9+M9+K9+I9+G9+E9+C9</f>
        <v>7.2</v>
      </c>
      <c r="U9" s="23">
        <v>0.7</v>
      </c>
      <c r="V9" s="30" t="s">
        <v>60</v>
      </c>
    </row>
    <row r="10" spans="1:22" s="32" customFormat="1" x14ac:dyDescent="0.25">
      <c r="A10" s="31"/>
    </row>
    <row r="11" spans="1:22" ht="15.75" x14ac:dyDescent="0.25">
      <c r="A11" s="57"/>
      <c r="B11" s="55"/>
      <c r="C11" s="55"/>
      <c r="D11" s="55"/>
      <c r="E11" s="55"/>
      <c r="F11" s="55"/>
    </row>
    <row r="12" spans="1:22" ht="15.75" x14ac:dyDescent="0.25">
      <c r="A12" s="57"/>
      <c r="B12" s="55"/>
      <c r="C12" s="55"/>
      <c r="D12" s="55"/>
      <c r="E12" s="55"/>
      <c r="F12" s="55"/>
    </row>
    <row r="13" spans="1:22" ht="15.75" x14ac:dyDescent="0.25">
      <c r="A13" s="57"/>
      <c r="B13" s="55"/>
      <c r="C13" s="55"/>
      <c r="D13" s="55"/>
      <c r="E13" s="55"/>
      <c r="F13" s="55"/>
    </row>
    <row r="14" spans="1:22" ht="15.75" x14ac:dyDescent="0.25">
      <c r="A14" s="57"/>
      <c r="B14" s="55"/>
      <c r="C14" s="55"/>
      <c r="D14" s="55"/>
      <c r="E14" s="55"/>
      <c r="F14" s="55"/>
    </row>
    <row r="15" spans="1:22" ht="15.75" x14ac:dyDescent="0.25">
      <c r="A15" s="57"/>
      <c r="B15" s="55"/>
      <c r="C15" s="55"/>
      <c r="D15" s="55"/>
      <c r="E15" s="55"/>
      <c r="F15" s="55"/>
    </row>
    <row r="16" spans="1:22" ht="15.75" x14ac:dyDescent="0.25">
      <c r="A16" s="58"/>
      <c r="B16" s="55"/>
      <c r="C16" s="55"/>
      <c r="D16" s="55"/>
      <c r="E16" s="55"/>
      <c r="F16" s="55"/>
    </row>
    <row r="17" spans="1:6" ht="15.75" x14ac:dyDescent="0.25">
      <c r="A17" s="57"/>
      <c r="B17" s="55"/>
      <c r="C17" s="55"/>
      <c r="D17" s="55"/>
      <c r="E17" s="55"/>
      <c r="F17" s="55"/>
    </row>
    <row r="18" spans="1:6" ht="15.75" x14ac:dyDescent="0.25">
      <c r="A18" s="57"/>
      <c r="B18" s="55"/>
      <c r="C18" s="55"/>
      <c r="D18" s="55"/>
      <c r="E18" s="55"/>
      <c r="F18" s="55"/>
    </row>
    <row r="19" spans="1:6" ht="15.75" x14ac:dyDescent="0.25">
      <c r="A19" s="57"/>
      <c r="B19" s="55"/>
      <c r="C19" s="55"/>
      <c r="D19" s="55"/>
      <c r="E19" s="55"/>
      <c r="F19" s="55"/>
    </row>
    <row r="20" spans="1:6" ht="15.75" x14ac:dyDescent="0.25">
      <c r="A20" s="57"/>
      <c r="B20" s="55"/>
      <c r="C20" s="55"/>
      <c r="D20" s="55"/>
      <c r="E20" s="55"/>
      <c r="F20" s="55"/>
    </row>
    <row r="21" spans="1:6" ht="15.75" x14ac:dyDescent="0.25">
      <c r="A21" s="57"/>
      <c r="B21" s="55"/>
      <c r="C21" s="55"/>
      <c r="D21" s="55"/>
      <c r="E21" s="55"/>
      <c r="F21" s="55"/>
    </row>
    <row r="22" spans="1:6" ht="15.75" x14ac:dyDescent="0.25">
      <c r="A22" s="57"/>
      <c r="B22" s="55"/>
      <c r="C22" s="55"/>
      <c r="D22" s="55"/>
      <c r="E22" s="55"/>
      <c r="F22" s="55"/>
    </row>
    <row r="23" spans="1:6" ht="15.75" x14ac:dyDescent="0.25">
      <c r="A23" s="57"/>
      <c r="B23" s="55"/>
      <c r="C23" s="55"/>
      <c r="D23" s="55"/>
      <c r="E23" s="55"/>
      <c r="F23" s="55"/>
    </row>
    <row r="24" spans="1:6" ht="15.75" x14ac:dyDescent="0.25">
      <c r="A24" s="57"/>
      <c r="B24" s="55"/>
      <c r="C24" s="55"/>
      <c r="D24" s="55"/>
      <c r="E24" s="55"/>
      <c r="F24" s="55"/>
    </row>
    <row r="25" spans="1:6" ht="15.75" x14ac:dyDescent="0.25">
      <c r="A25" s="57"/>
      <c r="B25" s="55"/>
      <c r="C25" s="55"/>
      <c r="D25" s="55"/>
      <c r="E25" s="55"/>
      <c r="F25" s="55"/>
    </row>
    <row r="26" spans="1:6" ht="15.75" x14ac:dyDescent="0.25">
      <c r="A26" s="57"/>
      <c r="B26" s="55"/>
      <c r="C26" s="55"/>
      <c r="D26" s="55"/>
      <c r="E26" s="55"/>
      <c r="F26" s="55"/>
    </row>
  </sheetData>
  <mergeCells count="15">
    <mergeCell ref="N4:O4"/>
    <mergeCell ref="P4:Q4"/>
    <mergeCell ref="R4:S4"/>
    <mergeCell ref="B4:C4"/>
    <mergeCell ref="D4:E4"/>
    <mergeCell ref="F4:G4"/>
    <mergeCell ref="H4:I4"/>
    <mergeCell ref="J4:K4"/>
    <mergeCell ref="L4:M4"/>
    <mergeCell ref="T3:U3"/>
    <mergeCell ref="A1:L1"/>
    <mergeCell ref="B3:K3"/>
    <mergeCell ref="L3:M3"/>
    <mergeCell ref="N3:O3"/>
    <mergeCell ref="P3:S3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13" zoomScaleNormal="100" workbookViewId="0">
      <selection activeCell="H11" sqref="H11"/>
    </sheetView>
  </sheetViews>
  <sheetFormatPr defaultRowHeight="15" x14ac:dyDescent="0.25"/>
  <cols>
    <col min="1" max="1" width="56.140625" customWidth="1"/>
    <col min="2" max="2" width="12.42578125" customWidth="1"/>
    <col min="3" max="3" width="19.140625" customWidth="1"/>
    <col min="4" max="4" width="15.5703125" customWidth="1"/>
    <col min="5" max="5" width="16.85546875" customWidth="1"/>
    <col min="6" max="6" width="12.28515625" customWidth="1"/>
    <col min="7" max="7" width="14.85546875" customWidth="1"/>
    <col min="8" max="8" width="11.5703125" customWidth="1"/>
  </cols>
  <sheetData>
    <row r="1" spans="1:8" ht="32.25" customHeight="1" x14ac:dyDescent="0.25">
      <c r="A1" s="63" t="s">
        <v>39</v>
      </c>
      <c r="B1" s="63"/>
      <c r="C1" s="63"/>
      <c r="D1" s="63"/>
      <c r="E1" s="63"/>
      <c r="F1" s="63"/>
      <c r="G1" s="63"/>
      <c r="H1" s="63"/>
    </row>
    <row r="2" spans="1:8" x14ac:dyDescent="0.25">
      <c r="A2" s="31"/>
      <c r="B2" s="2"/>
      <c r="C2" s="2"/>
      <c r="D2" s="2"/>
      <c r="E2" s="2"/>
      <c r="F2" s="2"/>
      <c r="G2" s="2"/>
      <c r="H2" s="2"/>
    </row>
    <row r="3" spans="1:8" ht="23.25" customHeight="1" x14ac:dyDescent="0.25">
      <c r="A3" s="83" t="s">
        <v>40</v>
      </c>
      <c r="B3" s="85" t="s">
        <v>41</v>
      </c>
      <c r="C3" s="85" t="s">
        <v>42</v>
      </c>
      <c r="D3" s="85" t="s">
        <v>43</v>
      </c>
      <c r="E3" s="87" t="s">
        <v>58</v>
      </c>
      <c r="F3" s="88"/>
      <c r="G3" s="81" t="s">
        <v>57</v>
      </c>
      <c r="H3" s="82"/>
    </row>
    <row r="4" spans="1:8" ht="63" customHeight="1" x14ac:dyDescent="0.25">
      <c r="A4" s="84"/>
      <c r="B4" s="86"/>
      <c r="C4" s="86"/>
      <c r="D4" s="86"/>
      <c r="E4" s="33" t="s">
        <v>44</v>
      </c>
      <c r="F4" s="34" t="s">
        <v>36</v>
      </c>
      <c r="G4" s="33" t="s">
        <v>44</v>
      </c>
      <c r="H4" s="34" t="s">
        <v>36</v>
      </c>
    </row>
    <row r="5" spans="1:8" ht="31.5" x14ac:dyDescent="0.25">
      <c r="A5" s="43" t="s">
        <v>45</v>
      </c>
      <c r="B5" s="35">
        <v>60</v>
      </c>
      <c r="C5" s="36">
        <f>B5*D5/100</f>
        <v>3</v>
      </c>
      <c r="D5" s="35">
        <v>5</v>
      </c>
      <c r="E5" s="36">
        <f>B5*F5/100</f>
        <v>1.32</v>
      </c>
      <c r="F5" s="35">
        <f>SUM(F6:F10)</f>
        <v>2.2000000000000002</v>
      </c>
      <c r="G5" s="36">
        <f>B5*H5/100</f>
        <v>1.92</v>
      </c>
      <c r="H5" s="35">
        <f>SUM(H6:H10)</f>
        <v>3.2</v>
      </c>
    </row>
    <row r="6" spans="1:8" ht="27.75" customHeight="1" x14ac:dyDescent="0.25">
      <c r="A6" s="37" t="s">
        <v>5</v>
      </c>
      <c r="B6" s="38"/>
      <c r="C6" s="38"/>
      <c r="D6" s="38"/>
      <c r="E6" s="92"/>
      <c r="F6" s="39">
        <v>0.5</v>
      </c>
      <c r="G6" s="38"/>
      <c r="H6" s="39">
        <v>0.5</v>
      </c>
    </row>
    <row r="7" spans="1:8" ht="25.5" customHeight="1" x14ac:dyDescent="0.25">
      <c r="A7" s="37" t="s">
        <v>6</v>
      </c>
      <c r="B7" s="38"/>
      <c r="C7" s="38"/>
      <c r="D7" s="38"/>
      <c r="E7" s="93"/>
      <c r="F7" s="39">
        <v>0</v>
      </c>
      <c r="G7" s="38"/>
      <c r="H7" s="39">
        <v>0</v>
      </c>
    </row>
    <row r="8" spans="1:8" ht="55.5" customHeight="1" x14ac:dyDescent="0.25">
      <c r="A8" s="37" t="s">
        <v>7</v>
      </c>
      <c r="B8" s="38"/>
      <c r="C8" s="38"/>
      <c r="D8" s="38"/>
      <c r="E8" s="93"/>
      <c r="F8" s="39">
        <v>0.7</v>
      </c>
      <c r="G8" s="38"/>
      <c r="H8" s="39">
        <v>0.7</v>
      </c>
    </row>
    <row r="9" spans="1:8" ht="74.25" customHeight="1" x14ac:dyDescent="0.25">
      <c r="A9" s="37" t="s">
        <v>8</v>
      </c>
      <c r="B9" s="38"/>
      <c r="C9" s="38"/>
      <c r="D9" s="38"/>
      <c r="E9" s="93"/>
      <c r="F9" s="39">
        <v>1</v>
      </c>
      <c r="G9" s="38"/>
      <c r="H9" s="39">
        <v>1</v>
      </c>
    </row>
    <row r="10" spans="1:8" ht="101.25" customHeight="1" x14ac:dyDescent="0.25">
      <c r="A10" s="40" t="s">
        <v>46</v>
      </c>
      <c r="B10" s="41"/>
      <c r="C10" s="41"/>
      <c r="D10" s="41"/>
      <c r="E10" s="94"/>
      <c r="F10" s="34">
        <v>0</v>
      </c>
      <c r="G10" s="41"/>
      <c r="H10" s="42">
        <v>1</v>
      </c>
    </row>
    <row r="11" spans="1:8" ht="69.75" customHeight="1" x14ac:dyDescent="0.25">
      <c r="A11" s="43" t="s">
        <v>47</v>
      </c>
      <c r="B11" s="35">
        <v>10</v>
      </c>
      <c r="C11" s="35">
        <f>B11*D11/100</f>
        <v>0.1</v>
      </c>
      <c r="D11" s="35">
        <v>1</v>
      </c>
      <c r="E11" s="35">
        <f>B11*F11/100</f>
        <v>0.1</v>
      </c>
      <c r="F11" s="35">
        <f>F12</f>
        <v>1</v>
      </c>
      <c r="G11" s="35">
        <f>B11*H11/100</f>
        <v>0.1</v>
      </c>
      <c r="H11" s="35">
        <f>SUM(H12:H12)</f>
        <v>1</v>
      </c>
    </row>
    <row r="12" spans="1:8" ht="40.5" customHeight="1" x14ac:dyDescent="0.25">
      <c r="A12" s="40" t="s">
        <v>10</v>
      </c>
      <c r="B12" s="41"/>
      <c r="C12" s="41"/>
      <c r="D12" s="41"/>
      <c r="E12" s="44"/>
      <c r="F12" s="34">
        <v>1</v>
      </c>
      <c r="G12" s="41"/>
      <c r="H12" s="45">
        <v>1</v>
      </c>
    </row>
    <row r="13" spans="1:8" ht="31.5" x14ac:dyDescent="0.25">
      <c r="A13" s="43" t="s">
        <v>48</v>
      </c>
      <c r="B13" s="35">
        <v>10</v>
      </c>
      <c r="C13" s="35">
        <f>B13*D13/100</f>
        <v>0.1</v>
      </c>
      <c r="D13" s="35">
        <v>1</v>
      </c>
      <c r="E13" s="35">
        <f>B13*F13/100</f>
        <v>0.1</v>
      </c>
      <c r="F13" s="35">
        <f>F14</f>
        <v>1</v>
      </c>
      <c r="G13" s="35">
        <f>B13*H13/100</f>
        <v>0.1</v>
      </c>
      <c r="H13" s="35">
        <f>H14</f>
        <v>1</v>
      </c>
    </row>
    <row r="14" spans="1:8" ht="31.5" x14ac:dyDescent="0.25">
      <c r="A14" s="40" t="s">
        <v>11</v>
      </c>
      <c r="B14" s="44"/>
      <c r="C14" s="44"/>
      <c r="D14" s="44"/>
      <c r="E14" s="44"/>
      <c r="F14" s="45">
        <v>1</v>
      </c>
      <c r="G14" s="44"/>
      <c r="H14" s="45">
        <v>1</v>
      </c>
    </row>
    <row r="15" spans="1:8" ht="65.25" customHeight="1" x14ac:dyDescent="0.25">
      <c r="A15" s="43" t="s">
        <v>49</v>
      </c>
      <c r="B15" s="46">
        <v>20</v>
      </c>
      <c r="C15" s="46">
        <f>B15*D15/100</f>
        <v>0.4</v>
      </c>
      <c r="D15" s="46">
        <v>2</v>
      </c>
      <c r="E15" s="46">
        <f>B15*F15/100</f>
        <v>0.4</v>
      </c>
      <c r="F15" s="46">
        <f>F16+F17</f>
        <v>2</v>
      </c>
      <c r="G15" s="46">
        <f>B15*H15/100</f>
        <v>0.4</v>
      </c>
      <c r="H15" s="35">
        <f>H16+H17</f>
        <v>2</v>
      </c>
    </row>
    <row r="16" spans="1:8" ht="54.75" customHeight="1" x14ac:dyDescent="0.25">
      <c r="A16" s="40" t="s">
        <v>50</v>
      </c>
      <c r="B16" s="83"/>
      <c r="C16" s="83"/>
      <c r="D16" s="83"/>
      <c r="E16" s="83"/>
      <c r="F16" s="34">
        <v>1</v>
      </c>
      <c r="G16" s="47"/>
      <c r="H16" s="45">
        <v>1</v>
      </c>
    </row>
    <row r="17" spans="1:8" ht="39.75" customHeight="1" x14ac:dyDescent="0.25">
      <c r="A17" s="40" t="s">
        <v>51</v>
      </c>
      <c r="B17" s="95"/>
      <c r="C17" s="84"/>
      <c r="D17" s="84"/>
      <c r="E17" s="95"/>
      <c r="F17" s="34">
        <v>1</v>
      </c>
      <c r="G17" s="47"/>
      <c r="H17" s="45">
        <v>1</v>
      </c>
    </row>
    <row r="18" spans="1:8" ht="15.75" x14ac:dyDescent="0.25">
      <c r="A18" s="48" t="s">
        <v>52</v>
      </c>
      <c r="B18" s="49">
        <f>B15+B13+B11+B5</f>
        <v>100</v>
      </c>
      <c r="C18" s="50">
        <f>C15+C13+C11+C5</f>
        <v>3.6</v>
      </c>
      <c r="D18" s="49">
        <f>D15+D13+D11+D5</f>
        <v>9</v>
      </c>
      <c r="E18" s="50">
        <f>E15+E13+E11+E5</f>
        <v>1.92</v>
      </c>
      <c r="F18" s="51">
        <f>F15+F13+F11+F5</f>
        <v>6.2</v>
      </c>
      <c r="G18" s="51">
        <f t="shared" ref="G18:H18" si="0">G15+G13+G11+G5</f>
        <v>2.52</v>
      </c>
      <c r="H18" s="51">
        <f t="shared" si="0"/>
        <v>7.2</v>
      </c>
    </row>
    <row r="19" spans="1:8" ht="15.75" x14ac:dyDescent="0.25">
      <c r="A19" s="48" t="s">
        <v>53</v>
      </c>
      <c r="B19" s="52"/>
      <c r="C19" s="89">
        <f>C18/E22</f>
        <v>1</v>
      </c>
      <c r="D19" s="89"/>
      <c r="E19" s="89">
        <f>E18/E22</f>
        <v>0.53333333333333333</v>
      </c>
      <c r="F19" s="89"/>
      <c r="G19" s="90">
        <f>G18/E22</f>
        <v>0.7</v>
      </c>
      <c r="H19" s="91"/>
    </row>
    <row r="20" spans="1:8" ht="15.75" x14ac:dyDescent="0.25">
      <c r="A20" s="53"/>
      <c r="B20" s="53"/>
      <c r="C20" s="53"/>
      <c r="D20" s="53"/>
      <c r="E20" s="53"/>
      <c r="F20" s="53"/>
      <c r="G20" s="53"/>
      <c r="H20" s="53"/>
    </row>
    <row r="21" spans="1:8" x14ac:dyDescent="0.25">
      <c r="A21" s="31"/>
      <c r="B21" s="2"/>
      <c r="C21" s="2"/>
      <c r="D21" s="2"/>
      <c r="E21" s="2"/>
      <c r="F21" s="2"/>
      <c r="G21" s="2"/>
      <c r="H21" s="2"/>
    </row>
    <row r="22" spans="1:8" ht="15.75" x14ac:dyDescent="0.25">
      <c r="A22" s="54" t="s">
        <v>54</v>
      </c>
      <c r="B22" s="55"/>
      <c r="C22" s="55"/>
      <c r="D22" s="55"/>
      <c r="E22" s="56">
        <f>(60*5/100)+(10*1/100)+(10*1/100)+(20*2/100)</f>
        <v>3.6</v>
      </c>
      <c r="F22" s="55"/>
      <c r="G22" s="2"/>
      <c r="H22" s="2"/>
    </row>
    <row r="23" spans="1:8" ht="15.75" x14ac:dyDescent="0.25">
      <c r="A23" s="55"/>
      <c r="B23" s="55"/>
      <c r="C23" s="56"/>
      <c r="D23" s="55"/>
      <c r="E23" s="2"/>
      <c r="F23" s="55"/>
      <c r="G23" s="2"/>
      <c r="H23" s="2"/>
    </row>
    <row r="24" spans="1:8" ht="15.75" x14ac:dyDescent="0.25">
      <c r="A24" s="57"/>
      <c r="B24" s="55"/>
      <c r="C24" s="55"/>
      <c r="D24" s="55"/>
      <c r="E24" s="55"/>
      <c r="F24" s="55"/>
      <c r="G24" s="2"/>
      <c r="H24" s="2"/>
    </row>
  </sheetData>
  <mergeCells count="15">
    <mergeCell ref="C19:D19"/>
    <mergeCell ref="E19:F19"/>
    <mergeCell ref="G19:H19"/>
    <mergeCell ref="E6:E10"/>
    <mergeCell ref="B16:B17"/>
    <mergeCell ref="C16:C17"/>
    <mergeCell ref="D16:D17"/>
    <mergeCell ref="E16:E17"/>
    <mergeCell ref="G3:H3"/>
    <mergeCell ref="A1:H1"/>
    <mergeCell ref="A3:A4"/>
    <mergeCell ref="B3:B4"/>
    <mergeCell ref="C3:C4"/>
    <mergeCell ref="D3:D4"/>
    <mergeCell ref="E3:F3"/>
  </mergeCells>
  <pageMargins left="0.70866141732283472" right="0.31496062992125984" top="0.55118110236220474" bottom="0.1574803149606299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показателей</vt:lpstr>
      <vt:lpstr>Отчет КИО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2021-05-31T02:30:47Z</dcterms:modified>
</cp:coreProperties>
</file>