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305\БЮДЖЕТНЫЙ ПРОГНОЗ 2025-2030\"/>
    </mc:Choice>
  </mc:AlternateContent>
  <bookViews>
    <workbookView xWindow="0" yWindow="0" windowWidth="28800" windowHeight="12285"/>
  </bookViews>
  <sheets>
    <sheet name="Лист3" sheetId="3" r:id="rId1"/>
  </sheets>
  <definedNames>
    <definedName name="_xlnm.Print_Titles" localSheetId="0">Лист3!$11:$13</definedName>
    <definedName name="_xlnm.Print_Area" localSheetId="0">Лист3!$A$1:$J$104</definedName>
  </definedNames>
  <calcPr calcId="152511"/>
</workbook>
</file>

<file path=xl/calcChain.xml><?xml version="1.0" encoding="utf-8"?>
<calcChain xmlns="http://schemas.openxmlformats.org/spreadsheetml/2006/main">
  <c r="J45" i="3" l="1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61" i="3"/>
  <c r="J60" i="3"/>
  <c r="J59" i="3"/>
  <c r="J58" i="3"/>
  <c r="J57" i="3"/>
  <c r="F83" i="3"/>
  <c r="H83" i="3"/>
  <c r="I83" i="3"/>
  <c r="J66" i="3"/>
  <c r="J65" i="3"/>
  <c r="J64" i="3"/>
  <c r="J63" i="3"/>
  <c r="J74" i="3"/>
  <c r="J73" i="3"/>
  <c r="J72" i="3"/>
  <c r="J71" i="3"/>
  <c r="J70" i="3"/>
  <c r="J69" i="3"/>
  <c r="J103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76" i="3"/>
  <c r="I103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6" i="3"/>
  <c r="I65" i="3"/>
  <c r="I64" i="3"/>
  <c r="I63" i="3"/>
  <c r="I61" i="3"/>
  <c r="I60" i="3"/>
  <c r="I59" i="3"/>
  <c r="I58" i="3"/>
  <c r="I57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H57" i="3"/>
  <c r="G83" i="3"/>
  <c r="E83" i="3"/>
  <c r="E59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2" i="3"/>
  <c r="G82" i="3" s="1"/>
  <c r="E81" i="3"/>
  <c r="E80" i="3"/>
  <c r="G80" i="3" s="1"/>
  <c r="E79" i="3"/>
  <c r="E78" i="3"/>
  <c r="G78" i="3" s="1"/>
  <c r="E77" i="3"/>
  <c r="E76" i="3"/>
  <c r="G76" i="3" s="1"/>
  <c r="E75" i="3"/>
  <c r="E74" i="3"/>
  <c r="G74" i="3" s="1"/>
  <c r="E73" i="3"/>
  <c r="E72" i="3"/>
  <c r="G72" i="3" s="1"/>
  <c r="E71" i="3"/>
  <c r="E70" i="3"/>
  <c r="G70" i="3" s="1"/>
  <c r="E69" i="3"/>
  <c r="H65" i="3"/>
  <c r="H63" i="3"/>
  <c r="H61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G103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1" i="3"/>
  <c r="G79" i="3"/>
  <c r="G77" i="3"/>
  <c r="G75" i="3"/>
  <c r="G73" i="3"/>
  <c r="G71" i="3"/>
  <c r="G69" i="3"/>
  <c r="G68" i="3"/>
  <c r="G66" i="3"/>
  <c r="G65" i="3"/>
  <c r="G64" i="3"/>
  <c r="G63" i="3"/>
  <c r="G59" i="3"/>
  <c r="G57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F102" i="3"/>
  <c r="F103" i="3"/>
  <c r="F99" i="3"/>
  <c r="H99" i="3" s="1"/>
  <c r="F98" i="3"/>
  <c r="H98" i="3" s="1"/>
  <c r="F97" i="3"/>
  <c r="H97" i="3" s="1"/>
  <c r="F96" i="3"/>
  <c r="H96" i="3" s="1"/>
  <c r="F95" i="3"/>
  <c r="H95" i="3" s="1"/>
  <c r="F94" i="3"/>
  <c r="H94" i="3" s="1"/>
  <c r="F93" i="3"/>
  <c r="H93" i="3" s="1"/>
  <c r="F92" i="3"/>
  <c r="H92" i="3" s="1"/>
  <c r="F91" i="3"/>
  <c r="H91" i="3" s="1"/>
  <c r="F90" i="3"/>
  <c r="H90" i="3" s="1"/>
  <c r="F89" i="3"/>
  <c r="H89" i="3" s="1"/>
  <c r="F88" i="3"/>
  <c r="H88" i="3" s="1"/>
  <c r="F87" i="3"/>
  <c r="H87" i="3" s="1"/>
  <c r="F86" i="3"/>
  <c r="H86" i="3" s="1"/>
  <c r="F85" i="3"/>
  <c r="H85" i="3" s="1"/>
  <c r="F84" i="3"/>
  <c r="H84" i="3" s="1"/>
  <c r="F82" i="3"/>
  <c r="H82" i="3" s="1"/>
  <c r="F81" i="3"/>
  <c r="H81" i="3" s="1"/>
  <c r="F80" i="3"/>
  <c r="H80" i="3" s="1"/>
  <c r="F79" i="3"/>
  <c r="H79" i="3" s="1"/>
  <c r="F78" i="3"/>
  <c r="H78" i="3" s="1"/>
  <c r="F77" i="3"/>
  <c r="H77" i="3" s="1"/>
  <c r="F76" i="3"/>
  <c r="H76" i="3" s="1"/>
  <c r="F75" i="3"/>
  <c r="H75" i="3" s="1"/>
  <c r="F74" i="3"/>
  <c r="H74" i="3" s="1"/>
  <c r="F73" i="3"/>
  <c r="H73" i="3" s="1"/>
  <c r="F72" i="3"/>
  <c r="H72" i="3" s="1"/>
  <c r="F71" i="3"/>
  <c r="H71" i="3" s="1"/>
  <c r="F70" i="3"/>
  <c r="H70" i="3" s="1"/>
  <c r="F69" i="3"/>
  <c r="H69" i="3" s="1"/>
  <c r="F68" i="3"/>
  <c r="F67" i="3" s="1"/>
  <c r="F66" i="3"/>
  <c r="H66" i="3" s="1"/>
  <c r="F65" i="3"/>
  <c r="F64" i="3"/>
  <c r="H64" i="3" s="1"/>
  <c r="F63" i="3"/>
  <c r="F62" i="3" s="1"/>
  <c r="F60" i="3"/>
  <c r="H60" i="3" s="1"/>
  <c r="F59" i="3"/>
  <c r="H59" i="3" s="1"/>
  <c r="F58" i="3"/>
  <c r="H58" i="3" s="1"/>
  <c r="F57" i="3"/>
  <c r="F55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E61" i="3"/>
  <c r="E103" i="3"/>
  <c r="E66" i="3"/>
  <c r="E65" i="3"/>
  <c r="E64" i="3"/>
  <c r="E63" i="3"/>
  <c r="E58" i="3"/>
  <c r="G58" i="3" s="1"/>
  <c r="E57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F15" i="3"/>
  <c r="H68" i="3" l="1"/>
  <c r="F54" i="3"/>
  <c r="F14" i="3" s="1"/>
  <c r="F6" i="3" s="1"/>
  <c r="B15" i="3"/>
  <c r="C15" i="3"/>
  <c r="B55" i="3"/>
  <c r="C55" i="3"/>
  <c r="B62" i="3"/>
  <c r="C62" i="3"/>
  <c r="B67" i="3"/>
  <c r="C67" i="3"/>
  <c r="B102" i="3"/>
  <c r="C102" i="3"/>
  <c r="C54" i="3" l="1"/>
  <c r="B54" i="3"/>
  <c r="B14" i="3" s="1"/>
  <c r="B109" i="3" s="1"/>
  <c r="C14" i="3"/>
  <c r="C109" i="3" s="1"/>
  <c r="J67" i="3" l="1"/>
  <c r="J15" i="3" l="1"/>
  <c r="H67" i="3" l="1"/>
  <c r="H15" i="3"/>
  <c r="H62" i="3"/>
  <c r="G67" i="3" l="1"/>
  <c r="J55" i="3"/>
  <c r="I55" i="3"/>
  <c r="H55" i="3"/>
  <c r="G55" i="3"/>
  <c r="E67" i="3"/>
  <c r="D15" i="3"/>
  <c r="E15" i="3"/>
  <c r="E102" i="3"/>
  <c r="E62" i="3"/>
  <c r="E55" i="3"/>
  <c r="E54" i="3" l="1"/>
  <c r="D55" i="3"/>
  <c r="E14" i="3" l="1"/>
  <c r="D102" i="3"/>
  <c r="D62" i="3"/>
  <c r="D67" i="3"/>
  <c r="E109" i="3" l="1"/>
  <c r="E6" i="3"/>
  <c r="D54" i="3"/>
  <c r="D14" i="3" s="1"/>
  <c r="I15" i="3" l="1"/>
  <c r="H102" i="3"/>
  <c r="H54" i="3" s="1"/>
  <c r="H14" i="3" s="1"/>
  <c r="H6" i="3" s="1"/>
  <c r="G15" i="3"/>
  <c r="G102" i="3" l="1"/>
  <c r="J112" i="3" l="1"/>
  <c r="I112" i="3"/>
  <c r="I102" i="3" l="1"/>
  <c r="G62" i="3"/>
  <c r="G54" i="3" s="1"/>
  <c r="G14" i="3" s="1"/>
  <c r="G6" i="3" s="1"/>
  <c r="I67" i="3" l="1"/>
  <c r="I62" i="3"/>
  <c r="I54" i="3" l="1"/>
  <c r="I14" i="3" l="1"/>
  <c r="I7" i="3" s="1"/>
  <c r="G109" i="3"/>
  <c r="J102" i="3"/>
  <c r="J62" i="3"/>
  <c r="J54" i="3" l="1"/>
  <c r="J14" i="3" s="1"/>
  <c r="J109" i="3" l="1"/>
  <c r="J7" i="3"/>
  <c r="D109" i="3"/>
  <c r="I109" i="3"/>
</calcChain>
</file>

<file path=xl/sharedStrings.xml><?xml version="1.0" encoding="utf-8"?>
<sst xmlns="http://schemas.openxmlformats.org/spreadsheetml/2006/main" count="108" uniqueCount="99">
  <si>
    <t>Наименование</t>
  </si>
  <si>
    <t>Инвестиционная программа</t>
  </si>
  <si>
    <t>План капитальных и текущих ремонтов</t>
  </si>
  <si>
    <t>Расходы бюджета,всего</t>
  </si>
  <si>
    <t>Расходы на реализацию муниципальных  программ, всего, в том числе:</t>
  </si>
  <si>
    <t>Руководство и управление в сфере установленных функций органов местного самоуправления</t>
  </si>
  <si>
    <t>Представительные органы МО</t>
  </si>
  <si>
    <t>Контрольные органы</t>
  </si>
  <si>
    <t>Проведение выборов и референдумов</t>
  </si>
  <si>
    <t>Резервные фонды</t>
  </si>
  <si>
    <t>Межбюджетные трансферты</t>
  </si>
  <si>
    <t>Прочие непрограммные расходы, в том  числе</t>
  </si>
  <si>
    <t xml:space="preserve"> - расходы на содержание МКУ "Комитет имущественных отношений"</t>
  </si>
  <si>
    <t xml:space="preserve">  - расходы на содержание МКУ "Коммунально - строительное управление"</t>
  </si>
  <si>
    <t>Представительские расходы</t>
  </si>
  <si>
    <t>Наказы избирателей</t>
  </si>
  <si>
    <t>Муниципальные награды</t>
  </si>
  <si>
    <t>Расходы на исполнение судебных решений о взыскании из бюджета по искам юридических и физических лиц</t>
  </si>
  <si>
    <t>Глава МО</t>
  </si>
  <si>
    <t>Расходы по возмещению выезда из районов Крайнего Севера и приравненных к ним территорий")</t>
  </si>
  <si>
    <t>Дотация на выравнивание бюджетной обеспеченности</t>
  </si>
  <si>
    <t>Субсидии жилищным организациям для улучшения состояния и содержания жилого фонда</t>
  </si>
  <si>
    <t>Федеральные и республиканские средства, всего в том числе:</t>
  </si>
  <si>
    <t>Субвенция на выполнение отдельных государственных полномочий по реализации Федеральных законов "О жилищных субсидиях гражданам, выезжающим из районов Крайнего Севера"</t>
  </si>
  <si>
    <t>Субвенция на осуществление государственных полномочий по организации деятельности административных комиссий по рассмотрению дел об административных нарушениях</t>
  </si>
  <si>
    <t>Субвенция на выполнение федеральных полномочий по первичному воинскому учету на территориях, где отсутствуют военные комиссариаты (МБТ бюджетам МО поселений)</t>
  </si>
  <si>
    <t>Субвенции на выполнение  отдельных государственных полномочий по государственному регулированию цен (тарифов)</t>
  </si>
  <si>
    <t>Межбюджетные трансферты, всего в том числе:</t>
  </si>
  <si>
    <t>Межбюджетные трансферты за счет федерального,республиканского бюджета</t>
  </si>
  <si>
    <t>Условно-утвержденные расходы</t>
  </si>
  <si>
    <t xml:space="preserve">Иные межбюджетные трансферты муниципальным образованиям РС (Я) в рамках реализации Плана мероприятий Программы Правительства РС (Я) по повышению эффекивности управления региональными финансами на 2019 год </t>
  </si>
  <si>
    <t xml:space="preserve"> -расходы в области транспортного комплекса</t>
  </si>
  <si>
    <t xml:space="preserve">Компенсационные выплаты работникам ликвидированных дошкольных учреждений </t>
  </si>
  <si>
    <t xml:space="preserve">Расходы  по приобретению и поставке оборудования для ДОУ </t>
  </si>
  <si>
    <t xml:space="preserve">Выполнение других обязательства муниципальных образований </t>
  </si>
  <si>
    <t xml:space="preserve">   -расходы на водный транспорт</t>
  </si>
  <si>
    <t>Субвенция на осуществление государственных полномочий по государственной регистрации актов гражданского состояния (МБТ бюджетам МО поселений)</t>
  </si>
  <si>
    <t>Субвенции на осуществление отдельных государственных полномочий по организации проведения мероприятий по предупреждению и ликвидации болезней животных, их лечению и защите населения от болезней, общих для человека и животных (МБТ бюджетам МО поселений)</t>
  </si>
  <si>
    <t>Субвенция на выполнение отдельных государственных полномочий в области охраны труда</t>
  </si>
  <si>
    <t>Пенсионный взнос по договору о негосударственном пенсионном обеспечении работников учреждений бюджетной сферы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</si>
  <si>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</si>
  <si>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Дотация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</si>
  <si>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Иные межбюджетные трансферты из государственного бюджета Республики Саха (Якутия) местным бюджетам на осуществление выплат стимулирующего характера за особые условия труда и дополнительную нагрузку работникам, привлеченным к работе в обсерваторах</t>
  </si>
  <si>
    <t>Иные МБТ на содержание временных обсерваторов для организации медицинского наблюдения за контактными лицами из очагов новой короновирусной инфекции, а также за лицами, прибывающими из стран эпидемически неблагополучной территории</t>
  </si>
  <si>
    <t>Субвенция на выполнение отдельных государственных полномочий по подготовке и проведению Всероссийской переписи населения</t>
  </si>
  <si>
    <t>2025 год</t>
  </si>
  <si>
    <t>2026 год</t>
  </si>
  <si>
    <t>2027 год</t>
  </si>
  <si>
    <t>Непрограммные направления, всего</t>
  </si>
  <si>
    <t>Ежемесячные доплаты к трудовой пенсии лицам, замещавшим муниципальные должности и должности муниципальной службы</t>
  </si>
  <si>
    <t>1 вариант (базовый)</t>
  </si>
  <si>
    <t>Иные межбюджетные трансферты передаваемые бюджетам МО поселений из бюджета МО "Мирнинский район", Инвестиционная программа МО "Мирнинский район", расходы на реализацию Плана капитальных и текущих ремонтов объектов муниципальной собственности МО "Мирнинский район"</t>
  </si>
  <si>
    <t>Предупреждение и ликвидация последствий чрезвычайных ситуаций на территории муниципального района</t>
  </si>
  <si>
    <t>Обеспечение жильем молодых семей</t>
  </si>
  <si>
    <t>Обеспечение жильем работников бюджетной сферы</t>
  </si>
  <si>
    <t>Индивидуальное жилищное строительство в Мирнинском районе</t>
  </si>
  <si>
    <t>Комплексное развитие систем коммунальной инфраструктуры и комфортного пространства для жизнедеятельности граждан на территории Мирнинского района Республики Саха (Якутия)    (межбюджетные трансферты, передаваемые МО поселений)</t>
  </si>
  <si>
    <t>Переселение граждан из аварийного жилищного фонда на территории Мирнинского района</t>
  </si>
  <si>
    <t>Исполнительные органы местных администраций</t>
  </si>
  <si>
    <t>Проведение конкурса "Лучший Глава поселения Мирнинского района Республики Саха (Якутия)"</t>
  </si>
  <si>
    <t>Иные выплаты текущего характера физическим лицам</t>
  </si>
  <si>
    <t>Иные межбюджетные трансферты на поощрение управленческих команд за содействие достижению значений (уровней) показателей для оценки показателей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</t>
  </si>
  <si>
    <t>к постановлению районной Администрации</t>
  </si>
  <si>
    <t>Развитие дошкольного образования</t>
  </si>
  <si>
    <t>Развитие системы общего образования</t>
  </si>
  <si>
    <t>Доступное дополнительное образование</t>
  </si>
  <si>
    <t>Дополнительное образование в детских школах искусств</t>
  </si>
  <si>
    <t>Комплексное психолого-педагогическое и медико-социальное сопровождение образовательного процесса</t>
  </si>
  <si>
    <t>Гражданско-патриотическое и физическое воспитание подрастающего поколения</t>
  </si>
  <si>
    <t>Развитие культуры</t>
  </si>
  <si>
    <t>Создание условий для развития межнациональных и межконфессиональных отношений</t>
  </si>
  <si>
    <t>Библиотеки Мирнинского района: инновационное развитие</t>
  </si>
  <si>
    <t>Музейное дело</t>
  </si>
  <si>
    <t>Осуществление дорожной деятельности в отношении автомобильных дорог местного значения в границах муниципального образования «Мирнинский район» Республики Саха (Якутия)</t>
  </si>
  <si>
    <t>Охрана окружающей среды, обращение с отходами производства и потребления</t>
  </si>
  <si>
    <t>Создание экономической среды развития производственного потенциала, предпринимательства, занятости и туризма в Мирнинском районе Республики Саха (Якутия)</t>
  </si>
  <si>
    <t>Создание условий для развития сельскохозяйственного производства в поселениях, расширения рынка сельскохозяйственной продукции, сырья и продовольствия в Мирнинском районе</t>
  </si>
  <si>
    <t>Обеспечение информационной открытости деятельности органов местного самоуправления МО «Мирнинский район» Республики Саха (Якутия)</t>
  </si>
  <si>
    <t>Управление муниципальной собственностью</t>
  </si>
  <si>
    <t>Развитие физической культуры и спорта</t>
  </si>
  <si>
    <t>Социальная поддержка граждан</t>
  </si>
  <si>
    <t>Поддержка общественных и гражданских инициатив</t>
  </si>
  <si>
    <t>Поддержка семьи, материнства, отцовства и детства</t>
  </si>
  <si>
    <t>Меры социальной поддержки детей-сирот и детей, оставшихся без попечения родителей, и лиц из их числа в Мирнинском районе</t>
  </si>
  <si>
    <t>Реализация молодежной политики в Мирнинском районе</t>
  </si>
  <si>
    <t>Создание условий для оказания медицинской помощи населению и укрепления общественного здоровья</t>
  </si>
  <si>
    <t>Профилактика безнадзорности и правонарушений среди несовершеннолетних</t>
  </si>
  <si>
    <t>Реализация градостроительной политики</t>
  </si>
  <si>
    <t>Повышение эффективности управления муниципальными финансами</t>
  </si>
  <si>
    <t>Создание условий для предоставления транспортных услуг населению и организация транспортного обслуживания между поселениями в границах муниципального образования «Мирнинский район» Республики Саха (Якутия)</t>
  </si>
  <si>
    <t>Комплексное развитие систем коммунальной инфраструктуры и благоустройства территорий поселений Мирнинского района (межбюджетные трансферты, передаваемые МО поселений)</t>
  </si>
  <si>
    <t xml:space="preserve">Прогноз предельных размеров на финансовое обеспечение
муниципальных программ, непрограммных мероприятий МР «Мирнинский район» РС (Я)
</t>
  </si>
  <si>
    <t>Финансовая поддержка некоммерческих организаций и общественных объединений</t>
  </si>
  <si>
    <t xml:space="preserve"> на 2025-2030 годы</t>
  </si>
  <si>
    <t>от "___"________2025 г. №______</t>
  </si>
  <si>
    <t>2028 год</t>
  </si>
  <si>
    <t>2 вариант (целевой)</t>
  </si>
  <si>
    <t>2029 год</t>
  </si>
  <si>
    <t>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</si>
</sst>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dd/mm/yyyy\ hh:mm"/>
  </numFmts>
  <fonts count="6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sz val="10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Helv"/>
      <family val="2"/>
    </font>
    <font>
      <sz val="11"/>
      <name val="Calibri"/>
      <family val="2"/>
    </font>
    <font>
      <sz val="10"/>
      <color rgb="FF000000"/>
      <name val="Arial Cyr"/>
      <family val="2"/>
    </font>
    <font>
      <b/>
      <sz val="10"/>
      <color rgb="FF008000"/>
      <name val="Arial Cyr&quot;, sans-serif"/>
      <family val="2"/>
    </font>
    <font>
      <b/>
      <sz val="10"/>
      <color rgb="FF008000"/>
      <name val="Arial Cyr"/>
      <family val="2"/>
    </font>
    <font>
      <b/>
      <sz val="10"/>
      <color rgb="FF000000"/>
      <name val="Arial Cyr"/>
      <family val="2"/>
    </font>
    <font>
      <sz val="10"/>
      <color rgb="FF008000"/>
      <name val="Arial Cyr"/>
      <family val="2"/>
    </font>
    <font>
      <sz val="10"/>
      <color rgb="FF000000"/>
      <name val="Arial"/>
      <family val="2"/>
    </font>
    <font>
      <u/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4"/>
      <color rgb="FF000000"/>
      <name val="Arial Cyr"/>
      <family val="2"/>
    </font>
    <font>
      <b/>
      <sz val="10"/>
      <color rgb="FF000000"/>
      <name val="Arial Cyr&quot;, sans-serif"/>
      <family val="2"/>
    </font>
    <font>
      <sz val="8"/>
      <color rgb="FF000000"/>
      <name val="Arial Cyr"/>
      <family val="2"/>
    </font>
    <font>
      <b/>
      <sz val="12"/>
      <color rgb="FF000000"/>
      <name val="Times New Roman Cyr&quot;, serif"/>
      <family val="2"/>
    </font>
    <font>
      <b/>
      <sz val="18"/>
      <color theme="3"/>
      <name val="Cambria"/>
      <family val="2"/>
      <charset val="204"/>
      <scheme val="maj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99"/>
      <name val="Arial"/>
      <family val="2"/>
      <charset val="204"/>
    </font>
    <font>
      <b/>
      <sz val="11"/>
      <color rgb="FF000099"/>
      <name val="Arial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99CC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06">
    <xf numFmtId="0" fontId="0" fillId="0" borderId="0"/>
    <xf numFmtId="0" fontId="2" fillId="0" borderId="0"/>
    <xf numFmtId="0" fontId="2" fillId="0" borderId="0"/>
    <xf numFmtId="0" fontId="7" fillId="0" borderId="11" applyNumberFormat="0" applyFill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14" applyNumberFormat="0" applyAlignment="0" applyProtection="0"/>
    <xf numFmtId="0" fontId="14" fillId="6" borderId="15" applyNumberFormat="0" applyAlignment="0" applyProtection="0"/>
    <xf numFmtId="0" fontId="15" fillId="6" borderId="14" applyNumberFormat="0" applyAlignment="0" applyProtection="0"/>
    <xf numFmtId="0" fontId="16" fillId="0" borderId="16" applyNumberFormat="0" applyFill="0" applyAlignment="0" applyProtection="0"/>
    <xf numFmtId="0" fontId="17" fillId="7" borderId="17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1" fillId="10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4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18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2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26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1" fillId="30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1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5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1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3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27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" fillId="31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1" fillId="12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1" fillId="16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4" fillId="44" borderId="0" applyNumberFormat="0" applyBorder="0" applyAlignment="0" applyProtection="0"/>
    <xf numFmtId="0" fontId="21" fillId="20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1" fillId="24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1" fillId="2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1" fillId="32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>
      <alignment horizontal="right"/>
    </xf>
    <xf numFmtId="0" fontId="44" fillId="0" borderId="0">
      <alignment horizontal="right"/>
    </xf>
    <xf numFmtId="0" fontId="36" fillId="0" borderId="0"/>
    <xf numFmtId="49" fontId="45" fillId="0" borderId="30">
      <alignment vertical="top" wrapText="1"/>
    </xf>
    <xf numFmtId="14" fontId="45" fillId="0" borderId="30">
      <alignment vertical="top" wrapText="1"/>
    </xf>
    <xf numFmtId="0" fontId="46" fillId="55" borderId="30">
      <alignment horizontal="center" vertical="center" wrapText="1"/>
    </xf>
    <xf numFmtId="4" fontId="47" fillId="8" borderId="30">
      <alignment vertical="top" shrinkToFit="1"/>
    </xf>
    <xf numFmtId="0" fontId="48" fillId="8" borderId="30">
      <alignment horizontal="center" vertical="top"/>
    </xf>
    <xf numFmtId="4" fontId="49" fillId="0" borderId="30">
      <alignment vertical="top" shrinkToFit="1"/>
    </xf>
    <xf numFmtId="49" fontId="45" fillId="0" borderId="30">
      <alignment horizontal="center" vertical="top" wrapText="1"/>
    </xf>
    <xf numFmtId="0" fontId="45" fillId="0" borderId="30">
      <alignment horizontal="center" vertical="center" wrapText="1" shrinkToFit="1"/>
    </xf>
    <xf numFmtId="0" fontId="50" fillId="0" borderId="0"/>
    <xf numFmtId="0" fontId="45" fillId="0" borderId="0"/>
    <xf numFmtId="0" fontId="50" fillId="0" borderId="0"/>
    <xf numFmtId="0" fontId="45" fillId="0" borderId="0"/>
    <xf numFmtId="0" fontId="50" fillId="0" borderId="0"/>
    <xf numFmtId="0" fontId="45" fillId="0" borderId="0"/>
    <xf numFmtId="0" fontId="50" fillId="0" borderId="0"/>
    <xf numFmtId="0" fontId="45" fillId="0" borderId="0"/>
    <xf numFmtId="0" fontId="44" fillId="0" borderId="0"/>
    <xf numFmtId="0" fontId="44" fillId="0" borderId="0"/>
    <xf numFmtId="0" fontId="45" fillId="56" borderId="0"/>
    <xf numFmtId="0" fontId="51" fillId="0" borderId="0">
      <alignment horizontal="left" vertical="center" wrapText="1"/>
    </xf>
    <xf numFmtId="0" fontId="51" fillId="0" borderId="0">
      <alignment horizontal="left" vertical="center" wrapText="1"/>
    </xf>
    <xf numFmtId="0" fontId="52" fillId="0" borderId="0">
      <alignment horizontal="center"/>
    </xf>
    <xf numFmtId="0" fontId="53" fillId="0" borderId="0">
      <alignment horizontal="center" vertical="center" shrinkToFit="1"/>
    </xf>
    <xf numFmtId="0" fontId="53" fillId="0" borderId="0">
      <alignment horizontal="center" vertical="center" shrinkToFit="1"/>
    </xf>
    <xf numFmtId="0" fontId="45" fillId="0" borderId="0">
      <alignment horizontal="right" wrapText="1"/>
    </xf>
    <xf numFmtId="0" fontId="45" fillId="0" borderId="31"/>
    <xf numFmtId="0" fontId="45" fillId="0" borderId="31"/>
    <xf numFmtId="0" fontId="45" fillId="0" borderId="0">
      <alignment horizontal="left" wrapText="1"/>
    </xf>
    <xf numFmtId="0" fontId="54" fillId="55" borderId="30">
      <alignment horizontal="center" vertical="center" wrapText="1"/>
    </xf>
    <xf numFmtId="0" fontId="45" fillId="0" borderId="30">
      <alignment horizontal="center" vertical="center" shrinkToFit="1"/>
    </xf>
    <xf numFmtId="0" fontId="45" fillId="0" borderId="30">
      <alignment horizontal="center" vertical="center" shrinkToFit="1"/>
    </xf>
    <xf numFmtId="0" fontId="45" fillId="56" borderId="31"/>
    <xf numFmtId="14" fontId="45" fillId="0" borderId="30">
      <alignment vertical="top"/>
    </xf>
    <xf numFmtId="0" fontId="45" fillId="56" borderId="32"/>
    <xf numFmtId="0" fontId="45" fillId="0" borderId="30">
      <alignment horizontal="center" vertical="center" wrapText="1"/>
    </xf>
    <xf numFmtId="0" fontId="45" fillId="56" borderId="32"/>
    <xf numFmtId="0" fontId="45" fillId="0" borderId="30">
      <alignment horizontal="center" vertical="center" wrapText="1"/>
    </xf>
    <xf numFmtId="49" fontId="45" fillId="0" borderId="30">
      <alignment vertical="top"/>
    </xf>
    <xf numFmtId="49" fontId="55" fillId="0" borderId="30">
      <alignment horizontal="left" vertical="top" wrapText="1"/>
    </xf>
    <xf numFmtId="0" fontId="45" fillId="0" borderId="30">
      <alignment horizontal="center" vertical="center" wrapText="1" shrinkToFit="1"/>
    </xf>
    <xf numFmtId="49" fontId="55" fillId="0" borderId="30">
      <alignment horizontal="left" vertical="top" wrapText="1"/>
    </xf>
    <xf numFmtId="0" fontId="45" fillId="56" borderId="32"/>
    <xf numFmtId="4" fontId="45" fillId="0" borderId="30">
      <alignment vertical="top" shrinkToFit="1"/>
    </xf>
    <xf numFmtId="0" fontId="45" fillId="56" borderId="33"/>
    <xf numFmtId="49" fontId="45" fillId="0" borderId="30">
      <alignment horizontal="center" vertical="center" wrapText="1" shrinkToFit="1"/>
    </xf>
    <xf numFmtId="0" fontId="45" fillId="56" borderId="33"/>
    <xf numFmtId="49" fontId="45" fillId="0" borderId="30">
      <alignment vertical="top" wrapText="1"/>
    </xf>
    <xf numFmtId="0" fontId="56" fillId="0" borderId="0">
      <alignment horizontal="center" vertical="center" wrapText="1"/>
    </xf>
    <xf numFmtId="0" fontId="45" fillId="0" borderId="34"/>
    <xf numFmtId="0" fontId="45" fillId="56" borderId="32"/>
    <xf numFmtId="0" fontId="45" fillId="0" borderId="34"/>
    <xf numFmtId="49" fontId="45" fillId="0" borderId="35">
      <alignment horizontal="center" vertical="top" shrinkToFit="1"/>
    </xf>
    <xf numFmtId="0" fontId="45" fillId="0" borderId="0">
      <alignment horizontal="center" vertical="center" wrapText="1"/>
    </xf>
    <xf numFmtId="0" fontId="45" fillId="0" borderId="0"/>
    <xf numFmtId="49" fontId="55" fillId="0" borderId="30">
      <alignment horizontal="left" vertical="top" wrapText="1"/>
    </xf>
    <xf numFmtId="0" fontId="45" fillId="0" borderId="0"/>
    <xf numFmtId="49" fontId="45" fillId="0" borderId="32">
      <alignment horizontal="center" vertical="top" shrinkToFit="1"/>
    </xf>
    <xf numFmtId="0" fontId="45" fillId="0" borderId="0">
      <alignment horizontal="left" vertical="top" wrapText="1"/>
    </xf>
    <xf numFmtId="0" fontId="45" fillId="0" borderId="0">
      <alignment horizontal="left" vertical="top" wrapText="1"/>
    </xf>
    <xf numFmtId="49" fontId="45" fillId="0" borderId="35">
      <alignment horizontal="center" vertical="top" shrinkToFit="1"/>
    </xf>
    <xf numFmtId="0" fontId="45" fillId="0" borderId="0">
      <alignment horizontal="left" vertical="top" wrapText="1"/>
    </xf>
    <xf numFmtId="49" fontId="45" fillId="0" borderId="36">
      <alignment horizontal="center" vertical="top" shrinkToFit="1"/>
    </xf>
    <xf numFmtId="0" fontId="48" fillId="8" borderId="30">
      <alignment vertical="top"/>
    </xf>
    <xf numFmtId="0" fontId="45" fillId="0" borderId="30">
      <alignment horizontal="center" vertical="center" shrinkToFit="1"/>
    </xf>
    <xf numFmtId="49" fontId="45" fillId="0" borderId="32">
      <alignment horizontal="center" vertical="top" shrinkToFit="1"/>
    </xf>
    <xf numFmtId="0" fontId="45" fillId="0" borderId="30">
      <alignment horizontal="center" vertical="center" shrinkToFit="1"/>
    </xf>
    <xf numFmtId="49" fontId="45" fillId="0" borderId="30">
      <alignment horizontal="center" vertical="top" shrinkToFit="1"/>
    </xf>
    <xf numFmtId="4" fontId="48" fillId="8" borderId="30">
      <alignment vertical="top" shrinkToFit="1"/>
    </xf>
    <xf numFmtId="0" fontId="45" fillId="0" borderId="30">
      <alignment horizontal="center" vertical="center" wrapText="1"/>
    </xf>
    <xf numFmtId="49" fontId="45" fillId="0" borderId="36">
      <alignment horizontal="center" vertical="top" shrinkToFit="1"/>
    </xf>
    <xf numFmtId="0" fontId="45" fillId="0" borderId="30">
      <alignment horizontal="center" vertical="center" wrapText="1"/>
    </xf>
    <xf numFmtId="4" fontId="45" fillId="0" borderId="30">
      <alignment horizontal="right" vertical="top" shrinkToFit="1"/>
    </xf>
    <xf numFmtId="0" fontId="48" fillId="8" borderId="30">
      <alignment horizontal="right" vertical="top"/>
    </xf>
    <xf numFmtId="49" fontId="45" fillId="0" borderId="35">
      <alignment horizontal="center" vertical="top" shrinkToFit="1"/>
    </xf>
    <xf numFmtId="4" fontId="55" fillId="0" borderId="30">
      <alignment horizontal="right" vertical="top" shrinkToFit="1"/>
    </xf>
    <xf numFmtId="49" fontId="45" fillId="0" borderId="35">
      <alignment horizontal="center" vertical="top" shrinkToFit="1"/>
    </xf>
    <xf numFmtId="0" fontId="45" fillId="56" borderId="33"/>
    <xf numFmtId="0" fontId="55" fillId="0" borderId="30">
      <alignment horizontal="center" vertical="center"/>
    </xf>
    <xf numFmtId="0" fontId="45" fillId="56" borderId="33"/>
    <xf numFmtId="0" fontId="55" fillId="0" borderId="30">
      <alignment horizontal="center" vertical="center"/>
    </xf>
    <xf numFmtId="0" fontId="45" fillId="56" borderId="33">
      <alignment shrinkToFit="1"/>
    </xf>
    <xf numFmtId="165" fontId="45" fillId="0" borderId="30">
      <alignment vertical="top"/>
    </xf>
    <xf numFmtId="0" fontId="45" fillId="0" borderId="33"/>
    <xf numFmtId="0" fontId="45" fillId="0" borderId="34"/>
    <xf numFmtId="0" fontId="45" fillId="0" borderId="33"/>
    <xf numFmtId="0" fontId="48" fillId="0" borderId="33">
      <alignment horizontal="right"/>
    </xf>
    <xf numFmtId="49" fontId="45" fillId="0" borderId="30">
      <alignment horizontal="center" vertical="center" wrapText="1"/>
    </xf>
    <xf numFmtId="0" fontId="55" fillId="0" borderId="30">
      <alignment horizontal="center" vertical="center"/>
    </xf>
    <xf numFmtId="49" fontId="45" fillId="0" borderId="30">
      <alignment horizontal="center" vertical="center" wrapText="1"/>
    </xf>
    <xf numFmtId="4" fontId="48" fillId="57" borderId="33">
      <alignment horizontal="right" vertical="top" shrinkToFit="1"/>
    </xf>
    <xf numFmtId="49" fontId="45" fillId="0" borderId="32">
      <alignment horizontal="center" vertical="top" shrinkToFit="1"/>
    </xf>
    <xf numFmtId="4" fontId="55" fillId="57" borderId="30">
      <alignment horizontal="right" vertical="top" shrinkToFit="1"/>
    </xf>
    <xf numFmtId="49" fontId="45" fillId="0" borderId="32">
      <alignment horizontal="center" vertical="top" shrinkToFit="1"/>
    </xf>
    <xf numFmtId="4" fontId="48" fillId="58" borderId="33">
      <alignment horizontal="right" vertical="top" shrinkToFit="1"/>
    </xf>
    <xf numFmtId="49" fontId="45" fillId="0" borderId="36">
      <alignment horizontal="center" vertical="top" shrinkToFit="1"/>
    </xf>
    <xf numFmtId="0" fontId="45" fillId="0" borderId="0"/>
    <xf numFmtId="49" fontId="45" fillId="0" borderId="36">
      <alignment horizontal="center" vertical="top" shrinkToFit="1"/>
    </xf>
    <xf numFmtId="0" fontId="45" fillId="0" borderId="0"/>
    <xf numFmtId="4" fontId="55" fillId="0" borderId="30">
      <alignment horizontal="right" vertical="top" shrinkToFit="1"/>
    </xf>
    <xf numFmtId="0" fontId="45" fillId="0" borderId="33"/>
    <xf numFmtId="4" fontId="55" fillId="0" borderId="30">
      <alignment horizontal="right" vertical="top" shrinkToFit="1"/>
    </xf>
    <xf numFmtId="0" fontId="48" fillId="0" borderId="30">
      <alignment vertical="top" wrapText="1"/>
    </xf>
    <xf numFmtId="4" fontId="55" fillId="57" borderId="30">
      <alignment horizontal="right" vertical="top" shrinkToFit="1"/>
    </xf>
    <xf numFmtId="0" fontId="45" fillId="0" borderId="0">
      <alignment horizontal="left" vertical="top" wrapText="1"/>
    </xf>
    <xf numFmtId="4" fontId="55" fillId="57" borderId="30">
      <alignment horizontal="right" vertical="top" shrinkToFit="1"/>
    </xf>
    <xf numFmtId="4" fontId="48" fillId="57" borderId="30">
      <alignment horizontal="right" vertical="top" shrinkToFit="1"/>
    </xf>
    <xf numFmtId="4" fontId="48" fillId="58" borderId="30">
      <alignment horizontal="right" vertical="top" shrinkToFit="1"/>
    </xf>
    <xf numFmtId="0" fontId="45" fillId="56" borderId="32">
      <alignment horizontal="center"/>
    </xf>
    <xf numFmtId="0" fontId="45" fillId="56" borderId="33">
      <alignment horizontal="center"/>
    </xf>
    <xf numFmtId="4" fontId="55" fillId="58" borderId="30">
      <alignment horizontal="right" vertical="top" shrinkToFit="1"/>
    </xf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1" fillId="9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1" fillId="13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1" fillId="17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1" fillId="21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1" fillId="25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1" fillId="29" borderId="0" applyNumberFormat="0" applyBorder="0" applyAlignment="0" applyProtection="0"/>
    <xf numFmtId="0" fontId="37" fillId="0" borderId="20">
      <alignment horizontal="left" vertical="center" wrapText="1"/>
    </xf>
    <xf numFmtId="0" fontId="38" fillId="0" borderId="20">
      <alignment horizontal="left" vertical="center" wrapText="1" indent="1"/>
    </xf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25" fillId="33" borderId="21" applyNumberFormat="0" applyAlignment="0" applyProtection="0"/>
    <xf numFmtId="0" fontId="13" fillId="5" borderId="14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26" fillId="41" borderId="22" applyNumberFormat="0" applyAlignment="0" applyProtection="0"/>
    <xf numFmtId="0" fontId="14" fillId="6" borderId="15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27" fillId="41" borderId="21" applyNumberFormat="0" applyAlignment="0" applyProtection="0"/>
    <xf numFmtId="0" fontId="15" fillId="6" borderId="14" applyNumberFormat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39" fillId="0" borderId="23" applyNumberFormat="0" applyFill="0" applyAlignment="0" applyProtection="0"/>
    <xf numFmtId="0" fontId="7" fillId="0" borderId="11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8" fillId="0" borderId="12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41" fillId="0" borderId="25" applyNumberFormat="0" applyFill="0" applyAlignment="0" applyProtection="0"/>
    <xf numFmtId="0" fontId="9" fillId="0" borderId="13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20" fillId="0" borderId="19" applyNumberFormat="0" applyFill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28" fillId="54" borderId="27" applyNumberFormat="0" applyAlignment="0" applyProtection="0"/>
    <xf numFmtId="0" fontId="17" fillId="7" borderId="17" applyNumberFormat="0" applyAlignment="0" applyProtection="0"/>
    <xf numFmtId="0" fontId="5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12" fillId="4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2" fillId="0" borderId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11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37" borderId="2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23" fillId="8" borderId="18" applyNumberFormat="0" applyFont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16" fillId="0" borderId="16" applyNumberFormat="0" applyFill="0" applyAlignment="0" applyProtection="0"/>
    <xf numFmtId="0" fontId="43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10" fillId="2" borderId="0" applyNumberFormat="0" applyBorder="0" applyAlignment="0" applyProtection="0"/>
    <xf numFmtId="43" fontId="59" fillId="0" borderId="0" applyFont="0" applyFill="0" applyBorder="0" applyAlignment="0" applyProtection="0"/>
    <xf numFmtId="4" fontId="60" fillId="0" borderId="30">
      <alignment horizontal="right" vertical="top" shrinkToFit="1"/>
    </xf>
    <xf numFmtId="4" fontId="61" fillId="0" borderId="30">
      <alignment horizontal="right" vertical="top" shrinkToFit="1"/>
    </xf>
    <xf numFmtId="0" fontId="6" fillId="0" borderId="0"/>
    <xf numFmtId="0" fontId="6" fillId="0" borderId="0"/>
    <xf numFmtId="0" fontId="2" fillId="0" borderId="0"/>
    <xf numFmtId="0" fontId="6" fillId="0" borderId="0"/>
    <xf numFmtId="0" fontId="2" fillId="37" borderId="28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84">
    <xf numFmtId="0" fontId="0" fillId="0" borderId="0" xfId="0"/>
    <xf numFmtId="4" fontId="3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wrapText="1"/>
    </xf>
    <xf numFmtId="4" fontId="3" fillId="0" borderId="0" xfId="0" applyNumberFormat="1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/>
    <xf numFmtId="49" fontId="4" fillId="0" borderId="1" xfId="0" applyNumberFormat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4" fillId="0" borderId="1" xfId="0" applyFont="1" applyFill="1" applyBorder="1"/>
    <xf numFmtId="0" fontId="4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vertical="center" wrapText="1"/>
    </xf>
    <xf numFmtId="0" fontId="58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62" fillId="0" borderId="0" xfId="0" applyFont="1" applyFill="1" applyAlignment="1">
      <alignment horizontal="right" wrapText="1"/>
    </xf>
    <xf numFmtId="0" fontId="63" fillId="0" borderId="0" xfId="0" applyFont="1" applyFill="1" applyAlignment="1">
      <alignment horizontal="center"/>
    </xf>
    <xf numFmtId="0" fontId="62" fillId="0" borderId="0" xfId="0" applyFont="1" applyFill="1" applyAlignment="1"/>
    <xf numFmtId="4" fontId="63" fillId="0" borderId="0" xfId="0" applyNumberFormat="1" applyFont="1" applyFill="1" applyAlignment="1">
      <alignment horizontal="center"/>
    </xf>
    <xf numFmtId="4" fontId="62" fillId="0" borderId="0" xfId="0" applyNumberFormat="1" applyFont="1" applyFill="1"/>
    <xf numFmtId="4" fontId="62" fillId="0" borderId="0" xfId="892" applyNumberFormat="1" applyFont="1" applyFill="1"/>
    <xf numFmtId="4" fontId="62" fillId="0" borderId="1" xfId="0" applyNumberFormat="1" applyFont="1" applyFill="1" applyBorder="1" applyAlignment="1">
      <alignment vertical="center"/>
    </xf>
    <xf numFmtId="4" fontId="62" fillId="0" borderId="2" xfId="0" applyNumberFormat="1" applyFont="1" applyFill="1" applyBorder="1" applyAlignment="1">
      <alignment vertical="center"/>
    </xf>
    <xf numFmtId="4" fontId="62" fillId="0" borderId="1" xfId="0" applyNumberFormat="1" applyFont="1" applyFill="1" applyBorder="1"/>
    <xf numFmtId="4" fontId="62" fillId="0" borderId="0" xfId="0" applyNumberFormat="1" applyFont="1" applyFill="1" applyAlignment="1">
      <alignment vertical="center"/>
    </xf>
    <xf numFmtId="4" fontId="62" fillId="0" borderId="0" xfId="0" applyNumberFormat="1" applyFont="1" applyFill="1" applyBorder="1" applyAlignment="1">
      <alignment vertical="center"/>
    </xf>
    <xf numFmtId="0" fontId="62" fillId="0" borderId="1" xfId="0" applyFont="1" applyFill="1" applyBorder="1"/>
    <xf numFmtId="0" fontId="62" fillId="0" borderId="0" xfId="0" applyFont="1" applyFill="1"/>
    <xf numFmtId="0" fontId="63" fillId="0" borderId="3" xfId="0" applyFont="1" applyFill="1" applyBorder="1" applyAlignment="1">
      <alignment horizontal="center" vertical="center" wrapText="1"/>
    </xf>
    <xf numFmtId="0" fontId="63" fillId="0" borderId="0" xfId="24" applyFont="1" applyFill="1" applyBorder="1" applyAlignment="1">
      <alignment vertical="center"/>
    </xf>
    <xf numFmtId="0" fontId="63" fillId="0" borderId="1" xfId="0" applyFont="1" applyFill="1" applyBorder="1" applyAlignment="1">
      <alignment horizontal="center" vertical="center" wrapText="1"/>
    </xf>
    <xf numFmtId="4" fontId="6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4" fontId="63" fillId="59" borderId="1" xfId="0" applyNumberFormat="1" applyFont="1" applyFill="1" applyBorder="1" applyAlignment="1">
      <alignment vertical="center"/>
    </xf>
    <xf numFmtId="0" fontId="63" fillId="0" borderId="4" xfId="0" applyFont="1" applyFill="1" applyBorder="1" applyAlignment="1">
      <alignment horizontal="center" vertical="center"/>
    </xf>
    <xf numFmtId="0" fontId="63" fillId="0" borderId="5" xfId="0" applyFont="1" applyFill="1" applyBorder="1" applyAlignment="1">
      <alignment horizontal="center" vertical="center"/>
    </xf>
    <xf numFmtId="0" fontId="63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0" xfId="24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2" fontId="63" fillId="0" borderId="7" xfId="0" applyNumberFormat="1" applyFont="1" applyFill="1" applyBorder="1" applyAlignment="1">
      <alignment horizontal="center" vertical="center" wrapText="1"/>
    </xf>
    <xf numFmtId="2" fontId="63" fillId="0" borderId="8" xfId="0" applyNumberFormat="1" applyFont="1" applyFill="1" applyBorder="1" applyAlignment="1">
      <alignment horizontal="center" vertical="center" wrapText="1"/>
    </xf>
    <xf numFmtId="2" fontId="6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60" borderId="3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/>
    </xf>
    <xf numFmtId="0" fontId="63" fillId="0" borderId="10" xfId="0" applyFont="1" applyFill="1" applyBorder="1" applyAlignment="1">
      <alignment horizontal="center" vertical="center"/>
    </xf>
    <xf numFmtId="0" fontId="3" fillId="60" borderId="0" xfId="0" applyFont="1" applyFill="1" applyAlignment="1">
      <alignment horizontal="right" wrapText="1"/>
    </xf>
    <xf numFmtId="0" fontId="3" fillId="60" borderId="0" xfId="0" applyFont="1" applyFill="1" applyAlignment="1"/>
    <xf numFmtId="0" fontId="4" fillId="60" borderId="0" xfId="0" applyFont="1" applyFill="1" applyAlignment="1">
      <alignment horizontal="center"/>
    </xf>
    <xf numFmtId="4" fontId="3" fillId="60" borderId="0" xfId="0" applyNumberFormat="1" applyFont="1" applyFill="1"/>
    <xf numFmtId="4" fontId="3" fillId="60" borderId="2" xfId="0" applyNumberFormat="1" applyFont="1" applyFill="1" applyBorder="1" applyAlignment="1">
      <alignment vertical="center"/>
    </xf>
    <xf numFmtId="4" fontId="3" fillId="60" borderId="1" xfId="0" applyNumberFormat="1" applyFont="1" applyFill="1" applyBorder="1" applyAlignment="1">
      <alignment vertical="center"/>
    </xf>
    <xf numFmtId="4" fontId="3" fillId="60" borderId="0" xfId="0" applyNumberFormat="1" applyFont="1" applyFill="1" applyBorder="1" applyAlignment="1">
      <alignment vertical="center"/>
    </xf>
    <xf numFmtId="4" fontId="3" fillId="60" borderId="0" xfId="0" applyNumberFormat="1" applyFont="1" applyFill="1" applyAlignment="1">
      <alignment vertical="center"/>
    </xf>
    <xf numFmtId="4" fontId="3" fillId="60" borderId="1" xfId="0" applyNumberFormat="1" applyFont="1" applyFill="1" applyBorder="1"/>
    <xf numFmtId="0" fontId="3" fillId="60" borderId="0" xfId="0" applyFont="1" applyFill="1"/>
    <xf numFmtId="0" fontId="3" fillId="60" borderId="0" xfId="0" applyFont="1" applyFill="1" applyAlignment="1">
      <alignment horizontal="right"/>
    </xf>
    <xf numFmtId="0" fontId="3" fillId="60" borderId="0" xfId="24" applyFont="1" applyFill="1" applyAlignment="1">
      <alignment horizontal="center"/>
    </xf>
    <xf numFmtId="4" fontId="3" fillId="60" borderId="0" xfId="0" applyNumberFormat="1" applyFont="1" applyFill="1" applyAlignment="1">
      <alignment horizontal="right"/>
    </xf>
    <xf numFmtId="4" fontId="4" fillId="60" borderId="0" xfId="0" applyNumberFormat="1" applyFont="1" applyFill="1" applyAlignment="1">
      <alignment horizontal="right"/>
    </xf>
    <xf numFmtId="0" fontId="4" fillId="60" borderId="10" xfId="0" applyFont="1" applyFill="1" applyBorder="1" applyAlignment="1">
      <alignment horizontal="center" vertical="center" wrapText="1"/>
    </xf>
    <xf numFmtId="4" fontId="3" fillId="60" borderId="1" xfId="0" applyNumberFormat="1" applyFont="1" applyFill="1" applyBorder="1" applyAlignment="1">
      <alignment horizontal="right" vertical="center"/>
    </xf>
    <xf numFmtId="4" fontId="4" fillId="59" borderId="1" xfId="0" applyNumberFormat="1" applyFont="1" applyFill="1" applyBorder="1" applyAlignment="1">
      <alignment vertical="center"/>
    </xf>
  </cellXfs>
  <cellStyles count="906">
    <cellStyle name="_индекс потребит цен" xfId="25"/>
    <cellStyle name="_Книга2" xfId="26"/>
    <cellStyle name="_Параметры на 2009-2011 годы" xfId="27"/>
    <cellStyle name="_по долгам2" xfId="28"/>
    <cellStyle name="20% - Акцент1 2" xfId="29"/>
    <cellStyle name="20% - Акцент1 2 2" xfId="30"/>
    <cellStyle name="20% - Акцент1 2 3" xfId="31"/>
    <cellStyle name="20% - Акцент1 3" xfId="32"/>
    <cellStyle name="20% - Акцент1 3 2" xfId="33"/>
    <cellStyle name="20% - Акцент1 3 3" xfId="34"/>
    <cellStyle name="20% - Акцент1 4" xfId="35"/>
    <cellStyle name="20% - Акцент1 4 2" xfId="36"/>
    <cellStyle name="20% - Акцент1 4 3" xfId="37"/>
    <cellStyle name="20% - Акцент1 5" xfId="38"/>
    <cellStyle name="20% - Акцент1 5 2" xfId="39"/>
    <cellStyle name="20% - Акцент1 5 3" xfId="40"/>
    <cellStyle name="20% - Акцент1 6" xfId="41"/>
    <cellStyle name="20% - Акцент1 6 2" xfId="42"/>
    <cellStyle name="20% - Акцент1 7" xfId="43"/>
    <cellStyle name="20% - Акцент1 7 2" xfId="44"/>
    <cellStyle name="20% - Акцент1 8" xfId="45"/>
    <cellStyle name="20% - Акцент2 2" xfId="46"/>
    <cellStyle name="20% - Акцент2 2 2" xfId="47"/>
    <cellStyle name="20% - Акцент2 2 3" xfId="48"/>
    <cellStyle name="20% - Акцент2 3" xfId="49"/>
    <cellStyle name="20% - Акцент2 3 2" xfId="50"/>
    <cellStyle name="20% - Акцент2 3 3" xfId="51"/>
    <cellStyle name="20% - Акцент2 4" xfId="52"/>
    <cellStyle name="20% - Акцент2 4 2" xfId="53"/>
    <cellStyle name="20% - Акцент2 4 3" xfId="54"/>
    <cellStyle name="20% - Акцент2 5" xfId="55"/>
    <cellStyle name="20% - Акцент2 5 2" xfId="56"/>
    <cellStyle name="20% - Акцент2 5 3" xfId="57"/>
    <cellStyle name="20% - Акцент2 6" xfId="58"/>
    <cellStyle name="20% - Акцент2 6 2" xfId="59"/>
    <cellStyle name="20% - Акцент2 7" xfId="60"/>
    <cellStyle name="20% - Акцент2 7 2" xfId="61"/>
    <cellStyle name="20% - Акцент2 8" xfId="62"/>
    <cellStyle name="20% - Акцент3 2" xfId="63"/>
    <cellStyle name="20% - Акцент3 2 2" xfId="64"/>
    <cellStyle name="20% - Акцент3 2 3" xfId="65"/>
    <cellStyle name="20% - Акцент3 3" xfId="66"/>
    <cellStyle name="20% - Акцент3 3 2" xfId="67"/>
    <cellStyle name="20% - Акцент3 3 3" xfId="68"/>
    <cellStyle name="20% - Акцент3 4" xfId="69"/>
    <cellStyle name="20% - Акцент3 4 2" xfId="70"/>
    <cellStyle name="20% - Акцент3 4 3" xfId="71"/>
    <cellStyle name="20% - Акцент3 5" xfId="72"/>
    <cellStyle name="20% - Акцент3 5 2" xfId="73"/>
    <cellStyle name="20% - Акцент3 5 3" xfId="74"/>
    <cellStyle name="20% - Акцент3 6" xfId="75"/>
    <cellStyle name="20% - Акцент3 6 2" xfId="76"/>
    <cellStyle name="20% - Акцент3 7" xfId="77"/>
    <cellStyle name="20% - Акцент3 7 2" xfId="78"/>
    <cellStyle name="20% - Акцент3 8" xfId="79"/>
    <cellStyle name="20% - Акцент4 2" xfId="80"/>
    <cellStyle name="20% - Акцент4 2 2" xfId="81"/>
    <cellStyle name="20% - Акцент4 2 3" xfId="82"/>
    <cellStyle name="20% - Акцент4 3" xfId="83"/>
    <cellStyle name="20% - Акцент4 3 2" xfId="84"/>
    <cellStyle name="20% - Акцент4 3 3" xfId="85"/>
    <cellStyle name="20% - Акцент4 4" xfId="86"/>
    <cellStyle name="20% - Акцент4 4 2" xfId="87"/>
    <cellStyle name="20% - Акцент4 4 3" xfId="88"/>
    <cellStyle name="20% - Акцент4 5" xfId="89"/>
    <cellStyle name="20% - Акцент4 5 2" xfId="90"/>
    <cellStyle name="20% - Акцент4 5 3" xfId="91"/>
    <cellStyle name="20% - Акцент4 6" xfId="92"/>
    <cellStyle name="20% - Акцент4 6 2" xfId="93"/>
    <cellStyle name="20% - Акцент4 7" xfId="94"/>
    <cellStyle name="20% - Акцент4 7 2" xfId="95"/>
    <cellStyle name="20% - Акцент4 8" xfId="96"/>
    <cellStyle name="20% - Акцент5 2" xfId="97"/>
    <cellStyle name="20% - Акцент5 2 2" xfId="98"/>
    <cellStyle name="20% - Акцент5 2 3" xfId="99"/>
    <cellStyle name="20% - Акцент5 3" xfId="100"/>
    <cellStyle name="20% - Акцент5 3 2" xfId="101"/>
    <cellStyle name="20% - Акцент5 3 3" xfId="102"/>
    <cellStyle name="20% - Акцент5 4" xfId="103"/>
    <cellStyle name="20% - Акцент5 4 2" xfId="104"/>
    <cellStyle name="20% - Акцент5 4 3" xfId="105"/>
    <cellStyle name="20% - Акцент5 5" xfId="106"/>
    <cellStyle name="20% - Акцент5 5 2" xfId="107"/>
    <cellStyle name="20% - Акцент5 5 3" xfId="108"/>
    <cellStyle name="20% - Акцент5 6" xfId="109"/>
    <cellStyle name="20% - Акцент5 6 2" xfId="110"/>
    <cellStyle name="20% - Акцент5 7" xfId="111"/>
    <cellStyle name="20% - Акцент5 7 2" xfId="112"/>
    <cellStyle name="20% - Акцент5 8" xfId="113"/>
    <cellStyle name="20% - Акцент6 2" xfId="114"/>
    <cellStyle name="20% - Акцент6 2 2" xfId="115"/>
    <cellStyle name="20% - Акцент6 2 3" xfId="116"/>
    <cellStyle name="20% - Акцент6 3" xfId="117"/>
    <cellStyle name="20% - Акцент6 3 2" xfId="118"/>
    <cellStyle name="20% - Акцент6 3 3" xfId="119"/>
    <cellStyle name="20% - Акцент6 4" xfId="120"/>
    <cellStyle name="20% - Акцент6 4 2" xfId="121"/>
    <cellStyle name="20% - Акцент6 4 3" xfId="122"/>
    <cellStyle name="20% - Акцент6 5" xfId="123"/>
    <cellStyle name="20% - Акцент6 5 2" xfId="124"/>
    <cellStyle name="20% - Акцент6 5 3" xfId="125"/>
    <cellStyle name="20% - Акцент6 6" xfId="126"/>
    <cellStyle name="20% - Акцент6 6 2" xfId="127"/>
    <cellStyle name="20% - Акцент6 7" xfId="128"/>
    <cellStyle name="20% - Акцент6 7 2" xfId="129"/>
    <cellStyle name="20% - Акцент6 8" xfId="130"/>
    <cellStyle name="40% - Акцент1 2" xfId="131"/>
    <cellStyle name="40% - Акцент1 2 2" xfId="132"/>
    <cellStyle name="40% - Акцент1 2 3" xfId="133"/>
    <cellStyle name="40% - Акцент1 3" xfId="134"/>
    <cellStyle name="40% - Акцент1 3 2" xfId="135"/>
    <cellStyle name="40% - Акцент1 3 3" xfId="136"/>
    <cellStyle name="40% - Акцент1 4" xfId="137"/>
    <cellStyle name="40% - Акцент1 4 2" xfId="138"/>
    <cellStyle name="40% - Акцент1 4 3" xfId="139"/>
    <cellStyle name="40% - Акцент1 5" xfId="140"/>
    <cellStyle name="40% - Акцент1 5 2" xfId="141"/>
    <cellStyle name="40% - Акцент1 5 3" xfId="142"/>
    <cellStyle name="40% - Акцент1 6" xfId="143"/>
    <cellStyle name="40% - Акцент1 6 2" xfId="144"/>
    <cellStyle name="40% - Акцент1 7" xfId="145"/>
    <cellStyle name="40% - Акцент1 7 2" xfId="146"/>
    <cellStyle name="40% - Акцент1 8" xfId="147"/>
    <cellStyle name="40% - Акцент2 2" xfId="148"/>
    <cellStyle name="40% - Акцент2 2 2" xfId="149"/>
    <cellStyle name="40% - Акцент2 2 3" xfId="150"/>
    <cellStyle name="40% - Акцент2 3" xfId="151"/>
    <cellStyle name="40% - Акцент2 3 2" xfId="152"/>
    <cellStyle name="40% - Акцент2 3 3" xfId="153"/>
    <cellStyle name="40% - Акцент2 4" xfId="154"/>
    <cellStyle name="40% - Акцент2 4 2" xfId="155"/>
    <cellStyle name="40% - Акцент2 4 3" xfId="156"/>
    <cellStyle name="40% - Акцент2 5" xfId="157"/>
    <cellStyle name="40% - Акцент2 5 2" xfId="158"/>
    <cellStyle name="40% - Акцент2 5 3" xfId="159"/>
    <cellStyle name="40% - Акцент2 6" xfId="160"/>
    <cellStyle name="40% - Акцент2 6 2" xfId="161"/>
    <cellStyle name="40% - Акцент2 7" xfId="162"/>
    <cellStyle name="40% - Акцент2 7 2" xfId="163"/>
    <cellStyle name="40% - Акцент2 8" xfId="164"/>
    <cellStyle name="40% - Акцент3 2" xfId="165"/>
    <cellStyle name="40% - Акцент3 2 2" xfId="166"/>
    <cellStyle name="40% - Акцент3 2 3" xfId="167"/>
    <cellStyle name="40% - Акцент3 3" xfId="168"/>
    <cellStyle name="40% - Акцент3 3 2" xfId="169"/>
    <cellStyle name="40% - Акцент3 3 3" xfId="170"/>
    <cellStyle name="40% - Акцент3 4" xfId="171"/>
    <cellStyle name="40% - Акцент3 4 2" xfId="172"/>
    <cellStyle name="40% - Акцент3 4 3" xfId="173"/>
    <cellStyle name="40% - Акцент3 5" xfId="174"/>
    <cellStyle name="40% - Акцент3 5 2" xfId="175"/>
    <cellStyle name="40% - Акцент3 5 3" xfId="176"/>
    <cellStyle name="40% - Акцент3 6" xfId="177"/>
    <cellStyle name="40% - Акцент3 6 2" xfId="178"/>
    <cellStyle name="40% - Акцент3 7" xfId="179"/>
    <cellStyle name="40% - Акцент3 7 2" xfId="180"/>
    <cellStyle name="40% - Акцент3 8" xfId="181"/>
    <cellStyle name="40% - Акцент4 2" xfId="182"/>
    <cellStyle name="40% - Акцент4 2 2" xfId="183"/>
    <cellStyle name="40% - Акцент4 2 3" xfId="184"/>
    <cellStyle name="40% - Акцент4 3" xfId="185"/>
    <cellStyle name="40% - Акцент4 3 2" xfId="186"/>
    <cellStyle name="40% - Акцент4 3 3" xfId="187"/>
    <cellStyle name="40% - Акцент4 4" xfId="188"/>
    <cellStyle name="40% - Акцент4 4 2" xfId="189"/>
    <cellStyle name="40% - Акцент4 4 3" xfId="190"/>
    <cellStyle name="40% - Акцент4 5" xfId="191"/>
    <cellStyle name="40% - Акцент4 5 2" xfId="192"/>
    <cellStyle name="40% - Акцент4 5 3" xfId="193"/>
    <cellStyle name="40% - Акцент4 6" xfId="194"/>
    <cellStyle name="40% - Акцент4 6 2" xfId="195"/>
    <cellStyle name="40% - Акцент4 7" xfId="196"/>
    <cellStyle name="40% - Акцент4 7 2" xfId="197"/>
    <cellStyle name="40% - Акцент4 8" xfId="198"/>
    <cellStyle name="40% - Акцент5 2" xfId="199"/>
    <cellStyle name="40% - Акцент5 2 2" xfId="200"/>
    <cellStyle name="40% - Акцент5 2 3" xfId="201"/>
    <cellStyle name="40% - Акцент5 3" xfId="202"/>
    <cellStyle name="40% - Акцент5 3 2" xfId="203"/>
    <cellStyle name="40% - Акцент5 3 3" xfId="204"/>
    <cellStyle name="40% - Акцент5 4" xfId="205"/>
    <cellStyle name="40% - Акцент5 4 2" xfId="206"/>
    <cellStyle name="40% - Акцент5 4 3" xfId="207"/>
    <cellStyle name="40% - Акцент5 5" xfId="208"/>
    <cellStyle name="40% - Акцент5 5 2" xfId="209"/>
    <cellStyle name="40% - Акцент5 5 3" xfId="210"/>
    <cellStyle name="40% - Акцент5 6" xfId="211"/>
    <cellStyle name="40% - Акцент5 6 2" xfId="212"/>
    <cellStyle name="40% - Акцент5 7" xfId="213"/>
    <cellStyle name="40% - Акцент5 7 2" xfId="214"/>
    <cellStyle name="40% - Акцент5 8" xfId="215"/>
    <cellStyle name="40% - Акцент6 2" xfId="216"/>
    <cellStyle name="40% - Акцент6 2 2" xfId="217"/>
    <cellStyle name="40% - Акцент6 2 3" xfId="218"/>
    <cellStyle name="40% - Акцент6 3" xfId="219"/>
    <cellStyle name="40% - Акцент6 3 2" xfId="220"/>
    <cellStyle name="40% - Акцент6 3 3" xfId="221"/>
    <cellStyle name="40% - Акцент6 4" xfId="222"/>
    <cellStyle name="40% - Акцент6 4 2" xfId="223"/>
    <cellStyle name="40% - Акцент6 4 3" xfId="224"/>
    <cellStyle name="40% - Акцент6 5" xfId="225"/>
    <cellStyle name="40% - Акцент6 5 2" xfId="226"/>
    <cellStyle name="40% - Акцент6 5 3" xfId="227"/>
    <cellStyle name="40% - Акцент6 6" xfId="228"/>
    <cellStyle name="40% - Акцент6 6 2" xfId="229"/>
    <cellStyle name="40% - Акцент6 7" xfId="230"/>
    <cellStyle name="40% - Акцент6 7 2" xfId="231"/>
    <cellStyle name="40% - Акцент6 8" xfId="232"/>
    <cellStyle name="60% - Акцент1 2" xfId="233"/>
    <cellStyle name="60% - Акцент1 2 2" xfId="234"/>
    <cellStyle name="60% - Акцент1 2 3" xfId="235"/>
    <cellStyle name="60% - Акцент1 3" xfId="236"/>
    <cellStyle name="60% - Акцент1 3 2" xfId="237"/>
    <cellStyle name="60% - Акцент1 3 3" xfId="238"/>
    <cellStyle name="60% - Акцент1 4" xfId="239"/>
    <cellStyle name="60% - Акцент1 4 2" xfId="240"/>
    <cellStyle name="60% - Акцент1 4 3" xfId="241"/>
    <cellStyle name="60% - Акцент1 5" xfId="242"/>
    <cellStyle name="60% - Акцент1 5 2" xfId="243"/>
    <cellStyle name="60% - Акцент1 5 3" xfId="244"/>
    <cellStyle name="60% - Акцент1 6" xfId="245"/>
    <cellStyle name="60% - Акцент1 6 2" xfId="246"/>
    <cellStyle name="60% - Акцент1 7" xfId="247"/>
    <cellStyle name="60% - Акцент1 7 2" xfId="248"/>
    <cellStyle name="60% - Акцент1 8" xfId="249"/>
    <cellStyle name="60% - Акцент2 2" xfId="250"/>
    <cellStyle name="60% - Акцент2 2 2" xfId="251"/>
    <cellStyle name="60% - Акцент2 2 3" xfId="252"/>
    <cellStyle name="60% - Акцент2 3" xfId="253"/>
    <cellStyle name="60% - Акцент2 3 2" xfId="254"/>
    <cellStyle name="60% - Акцент2 3 3" xfId="255"/>
    <cellStyle name="60% - Акцент2 4" xfId="256"/>
    <cellStyle name="60% - Акцент2 4 2" xfId="257"/>
    <cellStyle name="60% - Акцент2 4 3" xfId="258"/>
    <cellStyle name="60% - Акцент2 5" xfId="259"/>
    <cellStyle name="60% - Акцент2 5 2" xfId="260"/>
    <cellStyle name="60% - Акцент2 5 3" xfId="261"/>
    <cellStyle name="60% - Акцент2 6" xfId="262"/>
    <cellStyle name="60% - Акцент2 6 2" xfId="263"/>
    <cellStyle name="60% - Акцент2 7" xfId="264"/>
    <cellStyle name="60% - Акцент2 7 2" xfId="265"/>
    <cellStyle name="60% - Акцент2 8" xfId="266"/>
    <cellStyle name="60% - Акцент3 2" xfId="267"/>
    <cellStyle name="60% - Акцент3 2 2" xfId="268"/>
    <cellStyle name="60% - Акцент3 2 3" xfId="269"/>
    <cellStyle name="60% - Акцент3 3" xfId="270"/>
    <cellStyle name="60% - Акцент3 3 2" xfId="271"/>
    <cellStyle name="60% - Акцент3 3 3" xfId="272"/>
    <cellStyle name="60% - Акцент3 4" xfId="273"/>
    <cellStyle name="60% - Акцент3 4 2" xfId="274"/>
    <cellStyle name="60% - Акцент3 4 3" xfId="275"/>
    <cellStyle name="60% - Акцент3 5" xfId="276"/>
    <cellStyle name="60% - Акцент3 5 2" xfId="277"/>
    <cellStyle name="60% - Акцент3 5 3" xfId="278"/>
    <cellStyle name="60% - Акцент3 6" xfId="279"/>
    <cellStyle name="60% - Акцент3 6 2" xfId="280"/>
    <cellStyle name="60% - Акцент3 7" xfId="281"/>
    <cellStyle name="60% - Акцент3 7 2" xfId="282"/>
    <cellStyle name="60% - Акцент3 8" xfId="283"/>
    <cellStyle name="60% - Акцент4 2" xfId="284"/>
    <cellStyle name="60% - Акцент4 2 2" xfId="285"/>
    <cellStyle name="60% - Акцент4 2 3" xfId="286"/>
    <cellStyle name="60% - Акцент4 3" xfId="287"/>
    <cellStyle name="60% - Акцент4 3 2" xfId="288"/>
    <cellStyle name="60% - Акцент4 3 3" xfId="289"/>
    <cellStyle name="60% - Акцент4 4" xfId="290"/>
    <cellStyle name="60% - Акцент4 4 2" xfId="291"/>
    <cellStyle name="60% - Акцент4 4 3" xfId="292"/>
    <cellStyle name="60% - Акцент4 5" xfId="293"/>
    <cellStyle name="60% - Акцент4 5 2" xfId="294"/>
    <cellStyle name="60% - Акцент4 5 3" xfId="295"/>
    <cellStyle name="60% - Акцент4 6" xfId="296"/>
    <cellStyle name="60% - Акцент4 6 2" xfId="297"/>
    <cellStyle name="60% - Акцент4 7" xfId="298"/>
    <cellStyle name="60% - Акцент4 7 2" xfId="299"/>
    <cellStyle name="60% - Акцент4 8" xfId="300"/>
    <cellStyle name="60% - Акцент5 2" xfId="301"/>
    <cellStyle name="60% - Акцент5 2 2" xfId="302"/>
    <cellStyle name="60% - Акцент5 2 3" xfId="303"/>
    <cellStyle name="60% - Акцент5 3" xfId="304"/>
    <cellStyle name="60% - Акцент5 3 2" xfId="305"/>
    <cellStyle name="60% - Акцент5 3 3" xfId="306"/>
    <cellStyle name="60% - Акцент5 4" xfId="307"/>
    <cellStyle name="60% - Акцент5 4 2" xfId="308"/>
    <cellStyle name="60% - Акцент5 4 3" xfId="309"/>
    <cellStyle name="60% - Акцент5 5" xfId="310"/>
    <cellStyle name="60% - Акцент5 5 2" xfId="311"/>
    <cellStyle name="60% - Акцент5 5 3" xfId="312"/>
    <cellStyle name="60% - Акцент5 6" xfId="313"/>
    <cellStyle name="60% - Акцент5 6 2" xfId="314"/>
    <cellStyle name="60% - Акцент5 7" xfId="315"/>
    <cellStyle name="60% - Акцент5 7 2" xfId="316"/>
    <cellStyle name="60% - Акцент5 8" xfId="317"/>
    <cellStyle name="60% - Акцент6 2" xfId="318"/>
    <cellStyle name="60% - Акцент6 2 2" xfId="319"/>
    <cellStyle name="60% - Акцент6 2 3" xfId="320"/>
    <cellStyle name="60% - Акцент6 3" xfId="321"/>
    <cellStyle name="60% - Акцент6 3 2" xfId="322"/>
    <cellStyle name="60% - Акцент6 3 3" xfId="323"/>
    <cellStyle name="60% - Акцент6 4" xfId="324"/>
    <cellStyle name="60% - Акцент6 4 2" xfId="325"/>
    <cellStyle name="60% - Акцент6 4 3" xfId="326"/>
    <cellStyle name="60% - Акцент6 5" xfId="327"/>
    <cellStyle name="60% - Акцент6 5 2" xfId="328"/>
    <cellStyle name="60% - Акцент6 5 3" xfId="329"/>
    <cellStyle name="60% - Акцент6 6" xfId="330"/>
    <cellStyle name="60% - Акцент6 6 2" xfId="331"/>
    <cellStyle name="60% - Акцент6 7" xfId="332"/>
    <cellStyle name="60% - Акцент6 7 2" xfId="333"/>
    <cellStyle name="60% - Акцент6 8" xfId="334"/>
    <cellStyle name="br" xfId="335"/>
    <cellStyle name="br 2" xfId="336"/>
    <cellStyle name="col" xfId="337"/>
    <cellStyle name="col 2" xfId="338"/>
    <cellStyle name="dtrow" xfId="339"/>
    <cellStyle name="dtrow 2" xfId="340"/>
    <cellStyle name="Normal_002-rev-wod" xfId="341"/>
    <cellStyle name="st16" xfId="342"/>
    <cellStyle name="st17" xfId="343"/>
    <cellStyle name="st18" xfId="344"/>
    <cellStyle name="st19" xfId="345"/>
    <cellStyle name="st20" xfId="346"/>
    <cellStyle name="st21" xfId="347"/>
    <cellStyle name="st22" xfId="348"/>
    <cellStyle name="st26" xfId="349"/>
    <cellStyle name="style0" xfId="350"/>
    <cellStyle name="style0 2" xfId="351"/>
    <cellStyle name="style0 3" xfId="352"/>
    <cellStyle name="style0 4" xfId="353"/>
    <cellStyle name="td" xfId="354"/>
    <cellStyle name="td 2" xfId="355"/>
    <cellStyle name="td 3" xfId="356"/>
    <cellStyle name="td 4" xfId="357"/>
    <cellStyle name="tr" xfId="358"/>
    <cellStyle name="tr 2" xfId="359"/>
    <cellStyle name="xl21" xfId="360"/>
    <cellStyle name="xl22" xfId="361"/>
    <cellStyle name="xl22 2" xfId="362"/>
    <cellStyle name="xl22 3" xfId="363"/>
    <cellStyle name="xl23" xfId="364"/>
    <cellStyle name="xl23 2" xfId="365"/>
    <cellStyle name="xl23 3" xfId="366"/>
    <cellStyle name="xl24" xfId="367"/>
    <cellStyle name="xl24 2" xfId="368"/>
    <cellStyle name="xl24 3" xfId="369"/>
    <cellStyle name="xl24 4" xfId="370"/>
    <cellStyle name="xl25" xfId="371"/>
    <cellStyle name="xl25 2" xfId="372"/>
    <cellStyle name="xl25 3" xfId="373"/>
    <cellStyle name="xl25 4" xfId="374"/>
    <cellStyle name="xl26" xfId="375"/>
    <cellStyle name="xl26 2" xfId="376"/>
    <cellStyle name="xl26 3" xfId="377"/>
    <cellStyle name="xl26 4" xfId="378"/>
    <cellStyle name="xl26 5" xfId="379"/>
    <cellStyle name="xl27" xfId="380"/>
    <cellStyle name="xl27 2" xfId="381"/>
    <cellStyle name="xl27 3" xfId="382"/>
    <cellStyle name="xl27 4" xfId="383"/>
    <cellStyle name="xl27 5" xfId="384"/>
    <cellStyle name="xl27 6" xfId="893"/>
    <cellStyle name="xl28" xfId="385"/>
    <cellStyle name="xl28 2" xfId="386"/>
    <cellStyle name="xl28 3" xfId="387"/>
    <cellStyle name="xl28 4" xfId="388"/>
    <cellStyle name="xl28 5" xfId="389"/>
    <cellStyle name="xl29" xfId="390"/>
    <cellStyle name="xl29 2" xfId="391"/>
    <cellStyle name="xl29 3" xfId="392"/>
    <cellStyle name="xl29 4" xfId="393"/>
    <cellStyle name="xl29 5" xfId="394"/>
    <cellStyle name="xl30" xfId="395"/>
    <cellStyle name="xl30 2" xfId="396"/>
    <cellStyle name="xl30 3" xfId="397"/>
    <cellStyle name="xl30 4" xfId="398"/>
    <cellStyle name="xl30 5" xfId="399"/>
    <cellStyle name="xl31" xfId="400"/>
    <cellStyle name="xl31 2" xfId="401"/>
    <cellStyle name="xl31 3" xfId="402"/>
    <cellStyle name="xl31 4" xfId="403"/>
    <cellStyle name="xl31 5" xfId="404"/>
    <cellStyle name="xl32" xfId="405"/>
    <cellStyle name="xl32 2" xfId="406"/>
    <cellStyle name="xl32 3" xfId="407"/>
    <cellStyle name="xl32 4" xfId="408"/>
    <cellStyle name="xl32 5" xfId="409"/>
    <cellStyle name="xl33" xfId="410"/>
    <cellStyle name="xl33 2" xfId="411"/>
    <cellStyle name="xl33 3" xfId="412"/>
    <cellStyle name="xl33 4" xfId="413"/>
    <cellStyle name="xl33 5" xfId="414"/>
    <cellStyle name="xl34" xfId="415"/>
    <cellStyle name="xl34 2" xfId="416"/>
    <cellStyle name="xl34 3" xfId="417"/>
    <cellStyle name="xl34 4" xfId="418"/>
    <cellStyle name="xl35" xfId="419"/>
    <cellStyle name="xl35 2" xfId="420"/>
    <cellStyle name="xl35 3" xfId="421"/>
    <cellStyle name="xl35 4" xfId="422"/>
    <cellStyle name="xl35 5" xfId="423"/>
    <cellStyle name="xl36" xfId="424"/>
    <cellStyle name="xl36 2" xfId="425"/>
    <cellStyle name="xl36 3" xfId="426"/>
    <cellStyle name="xl36 4" xfId="427"/>
    <cellStyle name="xl37" xfId="428"/>
    <cellStyle name="xl37 2" xfId="429"/>
    <cellStyle name="xl37 3" xfId="430"/>
    <cellStyle name="xl37 4" xfId="431"/>
    <cellStyle name="xl37 5" xfId="894"/>
    <cellStyle name="xl38" xfId="432"/>
    <cellStyle name="xl38 2" xfId="433"/>
    <cellStyle name="xl38 3" xfId="434"/>
    <cellStyle name="xl38 4" xfId="435"/>
    <cellStyle name="xl39" xfId="436"/>
    <cellStyle name="xl39 2" xfId="437"/>
    <cellStyle name="xl39 3" xfId="438"/>
    <cellStyle name="xl39 4" xfId="439"/>
    <cellStyle name="xl40" xfId="440"/>
    <cellStyle name="xl40 2" xfId="441"/>
    <cellStyle name="xl40 3" xfId="442"/>
    <cellStyle name="xl40 4" xfId="443"/>
    <cellStyle name="xl41" xfId="444"/>
    <cellStyle name="xl41 2" xfId="445"/>
    <cellStyle name="xl41 3" xfId="446"/>
    <cellStyle name="xl41 4" xfId="447"/>
    <cellStyle name="xl42" xfId="448"/>
    <cellStyle name="xl43" xfId="449"/>
    <cellStyle name="xl44" xfId="450"/>
    <cellStyle name="xl46" xfId="451"/>
    <cellStyle name="Акцент1" xfId="18" builtinId="29" customBuiltin="1"/>
    <cellStyle name="Акцент1 2" xfId="452"/>
    <cellStyle name="Акцент1 2 2" xfId="453"/>
    <cellStyle name="Акцент1 2 3" xfId="454"/>
    <cellStyle name="Акцент1 3" xfId="455"/>
    <cellStyle name="Акцент1 3 2" xfId="456"/>
    <cellStyle name="Акцент1 3 3" xfId="457"/>
    <cellStyle name="Акцент1 4" xfId="458"/>
    <cellStyle name="Акцент1 4 2" xfId="459"/>
    <cellStyle name="Акцент1 4 3" xfId="460"/>
    <cellStyle name="Акцент1 5" xfId="461"/>
    <cellStyle name="Акцент1 5 2" xfId="462"/>
    <cellStyle name="Акцент1 5 3" xfId="463"/>
    <cellStyle name="Акцент1 6" xfId="464"/>
    <cellStyle name="Акцент1 6 2" xfId="465"/>
    <cellStyle name="Акцент1 7" xfId="466"/>
    <cellStyle name="Акцент1 7 2" xfId="467"/>
    <cellStyle name="Акцент1 8" xfId="468"/>
    <cellStyle name="Акцент2" xfId="19" builtinId="33" customBuiltin="1"/>
    <cellStyle name="Акцент2 2" xfId="469"/>
    <cellStyle name="Акцент2 2 2" xfId="470"/>
    <cellStyle name="Акцент2 2 3" xfId="471"/>
    <cellStyle name="Акцент2 3" xfId="472"/>
    <cellStyle name="Акцент2 3 2" xfId="473"/>
    <cellStyle name="Акцент2 3 3" xfId="474"/>
    <cellStyle name="Акцент2 4" xfId="475"/>
    <cellStyle name="Акцент2 4 2" xfId="476"/>
    <cellStyle name="Акцент2 4 3" xfId="477"/>
    <cellStyle name="Акцент2 5" xfId="478"/>
    <cellStyle name="Акцент2 5 2" xfId="479"/>
    <cellStyle name="Акцент2 5 3" xfId="480"/>
    <cellStyle name="Акцент2 6" xfId="481"/>
    <cellStyle name="Акцент2 6 2" xfId="482"/>
    <cellStyle name="Акцент2 7" xfId="483"/>
    <cellStyle name="Акцент2 7 2" xfId="484"/>
    <cellStyle name="Акцент2 8" xfId="485"/>
    <cellStyle name="Акцент3" xfId="20" builtinId="37" customBuiltin="1"/>
    <cellStyle name="Акцент3 2" xfId="486"/>
    <cellStyle name="Акцент3 2 2" xfId="487"/>
    <cellStyle name="Акцент3 2 3" xfId="488"/>
    <cellStyle name="Акцент3 3" xfId="489"/>
    <cellStyle name="Акцент3 3 2" xfId="490"/>
    <cellStyle name="Акцент3 3 3" xfId="491"/>
    <cellStyle name="Акцент3 4" xfId="492"/>
    <cellStyle name="Акцент3 4 2" xfId="493"/>
    <cellStyle name="Акцент3 4 3" xfId="494"/>
    <cellStyle name="Акцент3 5" xfId="495"/>
    <cellStyle name="Акцент3 5 2" xfId="496"/>
    <cellStyle name="Акцент3 5 3" xfId="497"/>
    <cellStyle name="Акцент3 6" xfId="498"/>
    <cellStyle name="Акцент3 6 2" xfId="499"/>
    <cellStyle name="Акцент3 7" xfId="500"/>
    <cellStyle name="Акцент3 7 2" xfId="501"/>
    <cellStyle name="Акцент3 8" xfId="502"/>
    <cellStyle name="Акцент4" xfId="21" builtinId="41" customBuiltin="1"/>
    <cellStyle name="Акцент4 2" xfId="503"/>
    <cellStyle name="Акцент4 2 2" xfId="504"/>
    <cellStyle name="Акцент4 2 3" xfId="505"/>
    <cellStyle name="Акцент4 3" xfId="506"/>
    <cellStyle name="Акцент4 3 2" xfId="507"/>
    <cellStyle name="Акцент4 3 3" xfId="508"/>
    <cellStyle name="Акцент4 4" xfId="509"/>
    <cellStyle name="Акцент4 4 2" xfId="510"/>
    <cellStyle name="Акцент4 4 3" xfId="511"/>
    <cellStyle name="Акцент4 5" xfId="512"/>
    <cellStyle name="Акцент4 5 2" xfId="513"/>
    <cellStyle name="Акцент4 5 3" xfId="514"/>
    <cellStyle name="Акцент4 6" xfId="515"/>
    <cellStyle name="Акцент4 6 2" xfId="516"/>
    <cellStyle name="Акцент4 7" xfId="517"/>
    <cellStyle name="Акцент4 7 2" xfId="518"/>
    <cellStyle name="Акцент4 8" xfId="519"/>
    <cellStyle name="Акцент5" xfId="22" builtinId="45" customBuiltin="1"/>
    <cellStyle name="Акцент5 2" xfId="520"/>
    <cellStyle name="Акцент5 2 2" xfId="521"/>
    <cellStyle name="Акцент5 2 3" xfId="522"/>
    <cellStyle name="Акцент5 3" xfId="523"/>
    <cellStyle name="Акцент5 3 2" xfId="524"/>
    <cellStyle name="Акцент5 3 3" xfId="525"/>
    <cellStyle name="Акцент5 4" xfId="526"/>
    <cellStyle name="Акцент5 4 2" xfId="527"/>
    <cellStyle name="Акцент5 4 3" xfId="528"/>
    <cellStyle name="Акцент5 5" xfId="529"/>
    <cellStyle name="Акцент5 5 2" xfId="530"/>
    <cellStyle name="Акцент5 5 3" xfId="531"/>
    <cellStyle name="Акцент5 6" xfId="532"/>
    <cellStyle name="Акцент5 6 2" xfId="533"/>
    <cellStyle name="Акцент5 7" xfId="534"/>
    <cellStyle name="Акцент5 7 2" xfId="535"/>
    <cellStyle name="Акцент5 8" xfId="536"/>
    <cellStyle name="Акцент6" xfId="23" builtinId="49" customBuiltin="1"/>
    <cellStyle name="Акцент6 2" xfId="537"/>
    <cellStyle name="Акцент6 2 2" xfId="538"/>
    <cellStyle name="Акцент6 2 3" xfId="539"/>
    <cellStyle name="Акцент6 3" xfId="540"/>
    <cellStyle name="Акцент6 3 2" xfId="541"/>
    <cellStyle name="Акцент6 3 3" xfId="542"/>
    <cellStyle name="Акцент6 4" xfId="543"/>
    <cellStyle name="Акцент6 4 2" xfId="544"/>
    <cellStyle name="Акцент6 4 3" xfId="545"/>
    <cellStyle name="Акцент6 5" xfId="546"/>
    <cellStyle name="Акцент6 5 2" xfId="547"/>
    <cellStyle name="Акцент6 5 3" xfId="548"/>
    <cellStyle name="Акцент6 6" xfId="549"/>
    <cellStyle name="Акцент6 6 2" xfId="550"/>
    <cellStyle name="Акцент6 7" xfId="551"/>
    <cellStyle name="Акцент6 7 2" xfId="552"/>
    <cellStyle name="Акцент6 8" xfId="553"/>
    <cellStyle name="Анна1" xfId="554"/>
    <cellStyle name="Анна2" xfId="555"/>
    <cellStyle name="Ввод " xfId="10" builtinId="20" customBuiltin="1"/>
    <cellStyle name="Ввод  2" xfId="556"/>
    <cellStyle name="Ввод  2 2" xfId="557"/>
    <cellStyle name="Ввод  2 3" xfId="558"/>
    <cellStyle name="Ввод  3" xfId="559"/>
    <cellStyle name="Ввод  3 2" xfId="560"/>
    <cellStyle name="Ввод  3 3" xfId="561"/>
    <cellStyle name="Ввод  4" xfId="562"/>
    <cellStyle name="Ввод  4 2" xfId="563"/>
    <cellStyle name="Ввод  4 3" xfId="564"/>
    <cellStyle name="Ввод  5" xfId="565"/>
    <cellStyle name="Ввод  5 2" xfId="566"/>
    <cellStyle name="Ввод  5 3" xfId="567"/>
    <cellStyle name="Ввод  6" xfId="568"/>
    <cellStyle name="Ввод  6 2" xfId="569"/>
    <cellStyle name="Ввод  7" xfId="570"/>
    <cellStyle name="Ввод  7 2" xfId="571"/>
    <cellStyle name="Ввод  8" xfId="572"/>
    <cellStyle name="Вывод" xfId="11" builtinId="21" customBuiltin="1"/>
    <cellStyle name="Вывод 2" xfId="573"/>
    <cellStyle name="Вывод 2 2" xfId="574"/>
    <cellStyle name="Вывод 2 3" xfId="575"/>
    <cellStyle name="Вывод 3" xfId="576"/>
    <cellStyle name="Вывод 3 2" xfId="577"/>
    <cellStyle name="Вывод 3 3" xfId="578"/>
    <cellStyle name="Вывод 4" xfId="579"/>
    <cellStyle name="Вывод 4 2" xfId="580"/>
    <cellStyle name="Вывод 4 3" xfId="581"/>
    <cellStyle name="Вывод 5" xfId="582"/>
    <cellStyle name="Вывод 5 2" xfId="583"/>
    <cellStyle name="Вывод 5 3" xfId="584"/>
    <cellStyle name="Вывод 6" xfId="585"/>
    <cellStyle name="Вывод 6 2" xfId="586"/>
    <cellStyle name="Вывод 7" xfId="587"/>
    <cellStyle name="Вывод 7 2" xfId="588"/>
    <cellStyle name="Вывод 8" xfId="589"/>
    <cellStyle name="Вычисление" xfId="12" builtinId="22" customBuiltin="1"/>
    <cellStyle name="Вычисление 2" xfId="590"/>
    <cellStyle name="Вычисление 2 2" xfId="591"/>
    <cellStyle name="Вычисление 2 3" xfId="592"/>
    <cellStyle name="Вычисление 3" xfId="593"/>
    <cellStyle name="Вычисление 3 2" xfId="594"/>
    <cellStyle name="Вычисление 3 3" xfId="595"/>
    <cellStyle name="Вычисление 4" xfId="596"/>
    <cellStyle name="Вычисление 4 2" xfId="597"/>
    <cellStyle name="Вычисление 4 3" xfId="598"/>
    <cellStyle name="Вычисление 5" xfId="599"/>
    <cellStyle name="Вычисление 5 2" xfId="600"/>
    <cellStyle name="Вычисление 5 3" xfId="601"/>
    <cellStyle name="Вычисление 6" xfId="602"/>
    <cellStyle name="Вычисление 6 2" xfId="603"/>
    <cellStyle name="Вычисление 7" xfId="604"/>
    <cellStyle name="Вычисление 7 2" xfId="605"/>
    <cellStyle name="Вычисление 8" xfId="606"/>
    <cellStyle name="Заголовок 1" xfId="3" builtinId="16" customBuiltin="1"/>
    <cellStyle name="Заголовок 1 2" xfId="607"/>
    <cellStyle name="Заголовок 1 2 2" xfId="608"/>
    <cellStyle name="Заголовок 1 2 3" xfId="609"/>
    <cellStyle name="Заголовок 1 3" xfId="610"/>
    <cellStyle name="Заголовок 1 3 2" xfId="611"/>
    <cellStyle name="Заголовок 1 3 3" xfId="612"/>
    <cellStyle name="Заголовок 1 4" xfId="613"/>
    <cellStyle name="Заголовок 1 4 2" xfId="614"/>
    <cellStyle name="Заголовок 1 4 3" xfId="615"/>
    <cellStyle name="Заголовок 1 5" xfId="616"/>
    <cellStyle name="Заголовок 1 5 2" xfId="617"/>
    <cellStyle name="Заголовок 1 5 3" xfId="618"/>
    <cellStyle name="Заголовок 1 6" xfId="619"/>
    <cellStyle name="Заголовок 1 6 2" xfId="620"/>
    <cellStyle name="Заголовок 1 7" xfId="621"/>
    <cellStyle name="Заголовок 1 7 2" xfId="622"/>
    <cellStyle name="Заголовок 1 8" xfId="623"/>
    <cellStyle name="Заголовок 2" xfId="4" builtinId="17" customBuiltin="1"/>
    <cellStyle name="Заголовок 2 2" xfId="624"/>
    <cellStyle name="Заголовок 2 2 2" xfId="625"/>
    <cellStyle name="Заголовок 2 2 3" xfId="626"/>
    <cellStyle name="Заголовок 2 3" xfId="627"/>
    <cellStyle name="Заголовок 2 3 2" xfId="628"/>
    <cellStyle name="Заголовок 2 3 3" xfId="629"/>
    <cellStyle name="Заголовок 2 4" xfId="630"/>
    <cellStyle name="Заголовок 2 4 2" xfId="631"/>
    <cellStyle name="Заголовок 2 4 3" xfId="632"/>
    <cellStyle name="Заголовок 2 5" xfId="633"/>
    <cellStyle name="Заголовок 2 5 2" xfId="634"/>
    <cellStyle name="Заголовок 2 5 3" xfId="635"/>
    <cellStyle name="Заголовок 2 6" xfId="636"/>
    <cellStyle name="Заголовок 2 6 2" xfId="637"/>
    <cellStyle name="Заголовок 2 7" xfId="638"/>
    <cellStyle name="Заголовок 2 7 2" xfId="639"/>
    <cellStyle name="Заголовок 2 8" xfId="640"/>
    <cellStyle name="Заголовок 3" xfId="5" builtinId="18" customBuiltin="1"/>
    <cellStyle name="Заголовок 3 2" xfId="641"/>
    <cellStyle name="Заголовок 3 2 2" xfId="642"/>
    <cellStyle name="Заголовок 3 2 3" xfId="643"/>
    <cellStyle name="Заголовок 3 3" xfId="644"/>
    <cellStyle name="Заголовок 3 3 2" xfId="645"/>
    <cellStyle name="Заголовок 3 3 3" xfId="646"/>
    <cellStyle name="Заголовок 3 4" xfId="647"/>
    <cellStyle name="Заголовок 3 4 2" xfId="648"/>
    <cellStyle name="Заголовок 3 4 3" xfId="649"/>
    <cellStyle name="Заголовок 3 5" xfId="650"/>
    <cellStyle name="Заголовок 3 5 2" xfId="651"/>
    <cellStyle name="Заголовок 3 5 3" xfId="652"/>
    <cellStyle name="Заголовок 3 6" xfId="653"/>
    <cellStyle name="Заголовок 3 6 2" xfId="654"/>
    <cellStyle name="Заголовок 3 7" xfId="655"/>
    <cellStyle name="Заголовок 3 7 2" xfId="656"/>
    <cellStyle name="Заголовок 3 8" xfId="657"/>
    <cellStyle name="Заголовок 4" xfId="6" builtinId="19" customBuiltin="1"/>
    <cellStyle name="Заголовок 4 2" xfId="658"/>
    <cellStyle name="Заголовок 4 2 2" xfId="659"/>
    <cellStyle name="Заголовок 4 2 3" xfId="660"/>
    <cellStyle name="Заголовок 4 3" xfId="661"/>
    <cellStyle name="Заголовок 4 3 2" xfId="662"/>
    <cellStyle name="Заголовок 4 3 3" xfId="663"/>
    <cellStyle name="Заголовок 4 4" xfId="664"/>
    <cellStyle name="Заголовок 4 4 2" xfId="665"/>
    <cellStyle name="Заголовок 4 4 3" xfId="666"/>
    <cellStyle name="Заголовок 4 5" xfId="667"/>
    <cellStyle name="Заголовок 4 5 2" xfId="668"/>
    <cellStyle name="Заголовок 4 5 3" xfId="669"/>
    <cellStyle name="Заголовок 4 6" xfId="670"/>
    <cellStyle name="Заголовок 4 6 2" xfId="671"/>
    <cellStyle name="Заголовок 4 7" xfId="672"/>
    <cellStyle name="Заголовок 4 7 2" xfId="673"/>
    <cellStyle name="Заголовок 4 8" xfId="674"/>
    <cellStyle name="Итог" xfId="17" builtinId="25" customBuiltin="1"/>
    <cellStyle name="Итог 2" xfId="675"/>
    <cellStyle name="Итог 2 2" xfId="676"/>
    <cellStyle name="Итог 2 3" xfId="677"/>
    <cellStyle name="Итог 3" xfId="678"/>
    <cellStyle name="Итог 3 2" xfId="679"/>
    <cellStyle name="Итог 3 3" xfId="680"/>
    <cellStyle name="Итог 4" xfId="681"/>
    <cellStyle name="Итог 4 2" xfId="682"/>
    <cellStyle name="Итог 4 3" xfId="683"/>
    <cellStyle name="Итог 5" xfId="684"/>
    <cellStyle name="Итог 5 2" xfId="685"/>
    <cellStyle name="Итог 5 3" xfId="686"/>
    <cellStyle name="Итог 6" xfId="687"/>
    <cellStyle name="Итог 6 2" xfId="688"/>
    <cellStyle name="Итог 7" xfId="689"/>
    <cellStyle name="Итог 7 2" xfId="690"/>
    <cellStyle name="Итог 8" xfId="691"/>
    <cellStyle name="Контрольная ячейка" xfId="14" builtinId="23" customBuiltin="1"/>
    <cellStyle name="Контрольная ячейка 2" xfId="692"/>
    <cellStyle name="Контрольная ячейка 2 2" xfId="693"/>
    <cellStyle name="Контрольная ячейка 2 3" xfId="694"/>
    <cellStyle name="Контрольная ячейка 3" xfId="695"/>
    <cellStyle name="Контрольная ячейка 3 2" xfId="696"/>
    <cellStyle name="Контрольная ячейка 3 3" xfId="697"/>
    <cellStyle name="Контрольная ячейка 4" xfId="698"/>
    <cellStyle name="Контрольная ячейка 4 2" xfId="699"/>
    <cellStyle name="Контрольная ячейка 4 3" xfId="700"/>
    <cellStyle name="Контрольная ячейка 5" xfId="701"/>
    <cellStyle name="Контрольная ячейка 5 2" xfId="702"/>
    <cellStyle name="Контрольная ячейка 5 3" xfId="703"/>
    <cellStyle name="Контрольная ячейка 6" xfId="704"/>
    <cellStyle name="Контрольная ячейка 6 2" xfId="705"/>
    <cellStyle name="Контрольная ячейка 7" xfId="706"/>
    <cellStyle name="Контрольная ячейка 7 2" xfId="707"/>
    <cellStyle name="Контрольная ячейка 8" xfId="708"/>
    <cellStyle name="Название 2" xfId="710"/>
    <cellStyle name="Название 2 2" xfId="711"/>
    <cellStyle name="Название 2 3" xfId="712"/>
    <cellStyle name="Название 3" xfId="713"/>
    <cellStyle name="Название 3 2" xfId="714"/>
    <cellStyle name="Название 3 3" xfId="715"/>
    <cellStyle name="Название 4" xfId="716"/>
    <cellStyle name="Название 4 2" xfId="717"/>
    <cellStyle name="Название 4 3" xfId="718"/>
    <cellStyle name="Название 5" xfId="719"/>
    <cellStyle name="Название 5 2" xfId="720"/>
    <cellStyle name="Название 5 3" xfId="721"/>
    <cellStyle name="Название 6" xfId="722"/>
    <cellStyle name="Название 6 2" xfId="723"/>
    <cellStyle name="Название 7" xfId="724"/>
    <cellStyle name="Название 7 2" xfId="725"/>
    <cellStyle name="Название 8" xfId="726"/>
    <cellStyle name="Название 9" xfId="709"/>
    <cellStyle name="Нейтральный" xfId="9" builtinId="28" customBuiltin="1"/>
    <cellStyle name="Нейтральный 2" xfId="727"/>
    <cellStyle name="Нейтральный 2 2" xfId="728"/>
    <cellStyle name="Нейтральный 2 3" xfId="729"/>
    <cellStyle name="Нейтральный 3" xfId="730"/>
    <cellStyle name="Нейтральный 3 2" xfId="731"/>
    <cellStyle name="Нейтральный 3 3" xfId="732"/>
    <cellStyle name="Нейтральный 4" xfId="733"/>
    <cellStyle name="Нейтральный 4 2" xfId="734"/>
    <cellStyle name="Нейтральный 4 3" xfId="735"/>
    <cellStyle name="Нейтральный 5" xfId="736"/>
    <cellStyle name="Нейтральный 5 2" xfId="737"/>
    <cellStyle name="Нейтральный 5 3" xfId="738"/>
    <cellStyle name="Нейтральный 6" xfId="739"/>
    <cellStyle name="Нейтральный 6 2" xfId="740"/>
    <cellStyle name="Нейтральный 7" xfId="741"/>
    <cellStyle name="Нейтральный 7 2" xfId="742"/>
    <cellStyle name="Нейтральный 8" xfId="743"/>
    <cellStyle name="Обычный" xfId="0" builtinId="0"/>
    <cellStyle name="Обычный 12" xfId="744"/>
    <cellStyle name="Обычный 13" xfId="745"/>
    <cellStyle name="Обычный 14" xfId="746"/>
    <cellStyle name="Обычный 14 2" xfId="747"/>
    <cellStyle name="Обычный 2" xfId="748"/>
    <cellStyle name="Обычный 2 2" xfId="895"/>
    <cellStyle name="Обычный 2 3" xfId="896"/>
    <cellStyle name="Обычный 2_ОГОЛЕНИЕ 2012" xfId="897"/>
    <cellStyle name="Обычный 3" xfId="24"/>
    <cellStyle name="Обычный 3 2" xfId="749"/>
    <cellStyle name="Обычный 3 3" xfId="898"/>
    <cellStyle name="Обычный_Бюджет МО МР (для сессии)" xfId="1"/>
    <cellStyle name="Обычный_Лист2" xfId="2"/>
    <cellStyle name="Плохой" xfId="8" builtinId="27" customBuiltin="1"/>
    <cellStyle name="Плохой 2" xfId="750"/>
    <cellStyle name="Плохой 2 2" xfId="751"/>
    <cellStyle name="Плохой 2 3" xfId="752"/>
    <cellStyle name="Плохой 3" xfId="753"/>
    <cellStyle name="Плохой 3 2" xfId="754"/>
    <cellStyle name="Плохой 3 3" xfId="755"/>
    <cellStyle name="Плохой 4" xfId="756"/>
    <cellStyle name="Плохой 4 2" xfId="757"/>
    <cellStyle name="Плохой 4 3" xfId="758"/>
    <cellStyle name="Плохой 5" xfId="759"/>
    <cellStyle name="Плохой 5 2" xfId="760"/>
    <cellStyle name="Плохой 5 3" xfId="761"/>
    <cellStyle name="Плохой 6" xfId="762"/>
    <cellStyle name="Плохой 6 2" xfId="763"/>
    <cellStyle name="Плохой 7" xfId="764"/>
    <cellStyle name="Плохой 7 2" xfId="765"/>
    <cellStyle name="Плохой 8" xfId="766"/>
    <cellStyle name="Пояснение" xfId="16" builtinId="53" customBuiltin="1"/>
    <cellStyle name="Пояснение 2" xfId="767"/>
    <cellStyle name="Пояснение 2 2" xfId="768"/>
    <cellStyle name="Пояснение 2 3" xfId="769"/>
    <cellStyle name="Пояснение 3" xfId="770"/>
    <cellStyle name="Пояснение 3 2" xfId="771"/>
    <cellStyle name="Пояснение 3 3" xfId="772"/>
    <cellStyle name="Пояснение 4" xfId="773"/>
    <cellStyle name="Пояснение 4 2" xfId="774"/>
    <cellStyle name="Пояснение 4 3" xfId="775"/>
    <cellStyle name="Пояснение 5" xfId="776"/>
    <cellStyle name="Пояснение 5 2" xfId="777"/>
    <cellStyle name="Пояснение 5 3" xfId="778"/>
    <cellStyle name="Пояснение 6" xfId="779"/>
    <cellStyle name="Пояснение 6 2" xfId="780"/>
    <cellStyle name="Пояснение 7" xfId="781"/>
    <cellStyle name="Пояснение 7 2" xfId="782"/>
    <cellStyle name="Пояснение 8" xfId="783"/>
    <cellStyle name="Примечание 10" xfId="784"/>
    <cellStyle name="Примечание 10 2" xfId="785"/>
    <cellStyle name="Примечание 10 2 2" xfId="786"/>
    <cellStyle name="Примечание 10 3" xfId="787"/>
    <cellStyle name="Примечание 11" xfId="788"/>
    <cellStyle name="Примечание 11 2" xfId="789"/>
    <cellStyle name="Примечание 11 2 2" xfId="790"/>
    <cellStyle name="Примечание 11 3" xfId="791"/>
    <cellStyle name="Примечание 12" xfId="792"/>
    <cellStyle name="Примечание 12 2" xfId="793"/>
    <cellStyle name="Примечание 12 2 2" xfId="794"/>
    <cellStyle name="Примечание 12 3" xfId="795"/>
    <cellStyle name="Примечание 13" xfId="796"/>
    <cellStyle name="Примечание 13 2" xfId="797"/>
    <cellStyle name="Примечание 13 2 2" xfId="798"/>
    <cellStyle name="Примечание 13 3" xfId="799"/>
    <cellStyle name="Примечание 14" xfId="800"/>
    <cellStyle name="Примечание 14 2" xfId="801"/>
    <cellStyle name="Примечание 14 2 2" xfId="802"/>
    <cellStyle name="Примечание 14 3" xfId="803"/>
    <cellStyle name="Примечание 15" xfId="804"/>
    <cellStyle name="Примечание 15 2" xfId="805"/>
    <cellStyle name="Примечание 15 2 2" xfId="806"/>
    <cellStyle name="Примечание 15 3" xfId="807"/>
    <cellStyle name="Примечание 16" xfId="899"/>
    <cellStyle name="Примечание 2" xfId="808"/>
    <cellStyle name="Примечание 2 2" xfId="809"/>
    <cellStyle name="Примечание 2 3" xfId="810"/>
    <cellStyle name="Примечание 3" xfId="811"/>
    <cellStyle name="Примечание 3 2" xfId="812"/>
    <cellStyle name="Примечание 3 3" xfId="813"/>
    <cellStyle name="Примечание 4" xfId="814"/>
    <cellStyle name="Примечание 4 2" xfId="815"/>
    <cellStyle name="Примечание 4 3" xfId="816"/>
    <cellStyle name="Примечание 5" xfId="817"/>
    <cellStyle name="Примечание 5 2" xfId="818"/>
    <cellStyle name="Примечание 5 3" xfId="819"/>
    <cellStyle name="Примечание 6" xfId="820"/>
    <cellStyle name="Примечание 6 2" xfId="821"/>
    <cellStyle name="Примечание 7" xfId="822"/>
    <cellStyle name="Примечание 7 2" xfId="823"/>
    <cellStyle name="Примечание 8" xfId="824"/>
    <cellStyle name="Примечание 8 2" xfId="825"/>
    <cellStyle name="Примечание 8 2 2" xfId="826"/>
    <cellStyle name="Примечание 8 3" xfId="827"/>
    <cellStyle name="Примечание 9" xfId="828"/>
    <cellStyle name="Примечание 9 2" xfId="829"/>
    <cellStyle name="Примечание 9 2 2" xfId="830"/>
    <cellStyle name="Примечание 9 3" xfId="831"/>
    <cellStyle name="Процентный 2" xfId="900"/>
    <cellStyle name="Процентный 3" xfId="901"/>
    <cellStyle name="Связанная ячейка" xfId="13" builtinId="24" customBuiltin="1"/>
    <cellStyle name="Связанная ячейка 2" xfId="832"/>
    <cellStyle name="Связанная ячейка 2 2" xfId="833"/>
    <cellStyle name="Связанная ячейка 2 3" xfId="834"/>
    <cellStyle name="Связанная ячейка 3" xfId="835"/>
    <cellStyle name="Связанная ячейка 3 2" xfId="836"/>
    <cellStyle name="Связанная ячейка 3 3" xfId="837"/>
    <cellStyle name="Связанная ячейка 4" xfId="838"/>
    <cellStyle name="Связанная ячейка 4 2" xfId="839"/>
    <cellStyle name="Связанная ячейка 4 3" xfId="840"/>
    <cellStyle name="Связанная ячейка 5" xfId="841"/>
    <cellStyle name="Связанная ячейка 5 2" xfId="842"/>
    <cellStyle name="Связанная ячейка 5 3" xfId="843"/>
    <cellStyle name="Связанная ячейка 6" xfId="844"/>
    <cellStyle name="Связанная ячейка 6 2" xfId="845"/>
    <cellStyle name="Связанная ячейка 7" xfId="846"/>
    <cellStyle name="Связанная ячейка 7 2" xfId="847"/>
    <cellStyle name="Связанная ячейка 8" xfId="848"/>
    <cellStyle name="Стиль 1" xfId="849"/>
    <cellStyle name="Текст предупреждения" xfId="15" builtinId="11" customBuiltin="1"/>
    <cellStyle name="Текст предупреждения 2" xfId="850"/>
    <cellStyle name="Текст предупреждения 2 2" xfId="851"/>
    <cellStyle name="Текст предупреждения 2 3" xfId="852"/>
    <cellStyle name="Текст предупреждения 3" xfId="853"/>
    <cellStyle name="Текст предупреждения 3 2" xfId="854"/>
    <cellStyle name="Текст предупреждения 3 3" xfId="855"/>
    <cellStyle name="Текст предупреждения 4" xfId="856"/>
    <cellStyle name="Текст предупреждения 4 2" xfId="857"/>
    <cellStyle name="Текст предупреждения 4 3" xfId="858"/>
    <cellStyle name="Текст предупреждения 5" xfId="859"/>
    <cellStyle name="Текст предупреждения 5 2" xfId="860"/>
    <cellStyle name="Текст предупреждения 5 3" xfId="861"/>
    <cellStyle name="Текст предупреждения 6" xfId="862"/>
    <cellStyle name="Текст предупреждения 6 2" xfId="863"/>
    <cellStyle name="Текст предупреждения 7" xfId="864"/>
    <cellStyle name="Текст предупреждения 7 2" xfId="865"/>
    <cellStyle name="Текст предупреждения 8" xfId="866"/>
    <cellStyle name="Финансовый" xfId="892" builtinId="3"/>
    <cellStyle name="Финансовый 10" xfId="902"/>
    <cellStyle name="Финансовый 2" xfId="868"/>
    <cellStyle name="Финансовый 2 2" xfId="869"/>
    <cellStyle name="Финансовый 2 3" xfId="870"/>
    <cellStyle name="Финансовый 2 4" xfId="871"/>
    <cellStyle name="Финансовый 2 5" xfId="872"/>
    <cellStyle name="Финансовый 2 6" xfId="873"/>
    <cellStyle name="Финансовый 3" xfId="867"/>
    <cellStyle name="Финансовый 3 2" xfId="874"/>
    <cellStyle name="Финансовый 3 2 2" xfId="904"/>
    <cellStyle name="Финансовый 3 3" xfId="903"/>
    <cellStyle name="Финансовый 4" xfId="905"/>
    <cellStyle name="Хороший" xfId="7" builtinId="26" customBuiltin="1"/>
    <cellStyle name="Хороший 2" xfId="875"/>
    <cellStyle name="Хороший 2 2" xfId="876"/>
    <cellStyle name="Хороший 2 3" xfId="877"/>
    <cellStyle name="Хороший 3" xfId="878"/>
    <cellStyle name="Хороший 3 2" xfId="879"/>
    <cellStyle name="Хороший 3 3" xfId="880"/>
    <cellStyle name="Хороший 4" xfId="881"/>
    <cellStyle name="Хороший 4 2" xfId="882"/>
    <cellStyle name="Хороший 4 3" xfId="883"/>
    <cellStyle name="Хороший 5" xfId="884"/>
    <cellStyle name="Хороший 5 2" xfId="885"/>
    <cellStyle name="Хороший 5 3" xfId="886"/>
    <cellStyle name="Хороший 6" xfId="887"/>
    <cellStyle name="Хороший 6 2" xfId="888"/>
    <cellStyle name="Хороший 7" xfId="889"/>
    <cellStyle name="Хороший 7 2" xfId="890"/>
    <cellStyle name="Хороший 8" xfId="891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tabSelected="1" view="pageBreakPreview" topLeftCell="A3" zoomScaleNormal="100" zoomScaleSheetLayoutView="100" workbookViewId="0">
      <pane xSplit="1" ySplit="12" topLeftCell="D15" activePane="bottomRight" state="frozen"/>
      <selection activeCell="A3" sqref="A3"/>
      <selection pane="topRight" activeCell="B3" sqref="B3"/>
      <selection pane="bottomLeft" activeCell="A14" sqref="A14"/>
      <selection pane="bottomRight" activeCell="F23" sqref="F23"/>
    </sheetView>
  </sheetViews>
  <sheetFormatPr defaultColWidth="9.140625" defaultRowHeight="14.25"/>
  <cols>
    <col min="1" max="1" width="65" style="8" customWidth="1"/>
    <col min="2" max="2" width="21.28515625" style="41" customWidth="1"/>
    <col min="3" max="3" width="19.7109375" style="41" customWidth="1"/>
    <col min="4" max="6" width="20.85546875" style="41" customWidth="1"/>
    <col min="7" max="7" width="20" style="41" customWidth="1"/>
    <col min="8" max="8" width="20" style="76" customWidth="1"/>
    <col min="9" max="9" width="21.140625" style="41" customWidth="1"/>
    <col min="10" max="10" width="21" style="76" customWidth="1"/>
    <col min="11" max="16384" width="9.140625" style="8"/>
  </cols>
  <sheetData>
    <row r="1" spans="1:10" hidden="1">
      <c r="A1" s="6"/>
      <c r="B1" s="29"/>
      <c r="C1" s="29"/>
      <c r="D1" s="29"/>
      <c r="E1" s="29"/>
      <c r="F1" s="29"/>
      <c r="G1" s="29"/>
      <c r="H1" s="67"/>
      <c r="I1" s="29"/>
      <c r="J1" s="67"/>
    </row>
    <row r="2" spans="1:10" ht="15" hidden="1">
      <c r="A2" s="52"/>
      <c r="B2" s="52"/>
      <c r="C2" s="52"/>
      <c r="D2" s="52"/>
      <c r="E2" s="52"/>
      <c r="F2" s="52"/>
      <c r="G2" s="52"/>
      <c r="H2" s="52"/>
      <c r="I2" s="52"/>
      <c r="J2" s="52"/>
    </row>
    <row r="3" spans="1:10" ht="15">
      <c r="A3" s="28"/>
      <c r="B3" s="30"/>
      <c r="C3" s="30"/>
      <c r="D3" s="31"/>
      <c r="E3" s="31"/>
      <c r="F3" s="31"/>
      <c r="G3" s="31"/>
      <c r="H3" s="68"/>
      <c r="I3" s="31"/>
      <c r="J3" s="77" t="s">
        <v>62</v>
      </c>
    </row>
    <row r="4" spans="1:10" ht="15" hidden="1">
      <c r="A4" s="28"/>
      <c r="B4" s="30"/>
      <c r="C4" s="30"/>
      <c r="D4" s="30"/>
      <c r="E4" s="30"/>
      <c r="F4" s="30"/>
      <c r="G4" s="53"/>
      <c r="H4" s="53"/>
      <c r="I4" s="53"/>
      <c r="J4" s="53"/>
    </row>
    <row r="5" spans="1:10" ht="15" hidden="1" customHeight="1">
      <c r="A5" s="28"/>
      <c r="B5" s="30"/>
      <c r="C5" s="30"/>
      <c r="D5" s="30"/>
      <c r="E5" s="30"/>
      <c r="F5" s="30"/>
      <c r="G5" s="30"/>
      <c r="H5" s="69"/>
      <c r="I5" s="43"/>
      <c r="J5" s="78"/>
    </row>
    <row r="6" spans="1:10" ht="15">
      <c r="A6" s="28"/>
      <c r="B6" s="30"/>
      <c r="C6" s="30"/>
      <c r="D6" s="32"/>
      <c r="E6" s="32">
        <f>E14-E10</f>
        <v>-1.7290115356445313E-3</v>
      </c>
      <c r="F6" s="32">
        <f>F14-F10</f>
        <v>-3.6802291870117188E-3</v>
      </c>
      <c r="G6" s="32">
        <f>G14-G10</f>
        <v>2.5682449340820313E-3</v>
      </c>
      <c r="H6" s="32">
        <f>H14-H10</f>
        <v>-1.1873245239257813E-3</v>
      </c>
      <c r="I6" s="32"/>
      <c r="J6" s="79" t="s">
        <v>94</v>
      </c>
    </row>
    <row r="7" spans="1:10" ht="15">
      <c r="A7" s="46"/>
      <c r="B7" s="30"/>
      <c r="C7" s="30"/>
      <c r="D7" s="32"/>
      <c r="E7" s="32"/>
      <c r="F7" s="32"/>
      <c r="G7" s="32"/>
      <c r="H7" s="32"/>
      <c r="I7" s="32">
        <f>I10-I14</f>
        <v>3.8404464721679688E-3</v>
      </c>
      <c r="J7" s="32">
        <f>J10-J14</f>
        <v>-4.8742294311523438E-3</v>
      </c>
    </row>
    <row r="8" spans="1:10" ht="30" customHeight="1">
      <c r="A8" s="51" t="s">
        <v>91</v>
      </c>
      <c r="B8" s="51"/>
      <c r="C8" s="51"/>
      <c r="D8" s="51"/>
      <c r="E8" s="51"/>
      <c r="F8" s="51"/>
      <c r="G8" s="51"/>
      <c r="H8" s="51"/>
      <c r="I8" s="51"/>
      <c r="J8" s="51"/>
    </row>
    <row r="9" spans="1:10" ht="15">
      <c r="A9" s="52" t="s">
        <v>93</v>
      </c>
      <c r="B9" s="52"/>
      <c r="C9" s="52"/>
      <c r="D9" s="52"/>
      <c r="E9" s="52"/>
      <c r="F9" s="52"/>
      <c r="G9" s="52"/>
      <c r="H9" s="52"/>
      <c r="I9" s="52"/>
      <c r="J9" s="52"/>
    </row>
    <row r="10" spans="1:10" s="7" customFormat="1" ht="15">
      <c r="B10" s="33"/>
      <c r="C10" s="33"/>
      <c r="D10" s="34"/>
      <c r="E10" s="34">
        <v>6717309378.1400003</v>
      </c>
      <c r="F10" s="34">
        <v>6729334407.7600002</v>
      </c>
      <c r="G10" s="33">
        <v>6885682057.4499998</v>
      </c>
      <c r="H10" s="70">
        <v>6910429568.3999996</v>
      </c>
      <c r="I10" s="33">
        <v>7068018019.9700003</v>
      </c>
      <c r="J10" s="80">
        <v>7106015815.1599998</v>
      </c>
    </row>
    <row r="11" spans="1:10" ht="12.75" customHeight="1">
      <c r="A11" s="54" t="s">
        <v>0</v>
      </c>
      <c r="B11" s="57" t="s">
        <v>45</v>
      </c>
      <c r="C11" s="48" t="s">
        <v>46</v>
      </c>
      <c r="D11" s="48" t="s">
        <v>47</v>
      </c>
      <c r="E11" s="60" t="s">
        <v>95</v>
      </c>
      <c r="F11" s="61"/>
      <c r="G11" s="48" t="s">
        <v>97</v>
      </c>
      <c r="H11" s="65"/>
      <c r="I11" s="48" t="s">
        <v>98</v>
      </c>
      <c r="J11" s="65"/>
    </row>
    <row r="12" spans="1:10" ht="10.5" customHeight="1">
      <c r="A12" s="55"/>
      <c r="B12" s="58"/>
      <c r="C12" s="49"/>
      <c r="D12" s="49"/>
      <c r="E12" s="62"/>
      <c r="F12" s="63"/>
      <c r="G12" s="50"/>
      <c r="H12" s="66"/>
      <c r="I12" s="50"/>
      <c r="J12" s="66"/>
    </row>
    <row r="13" spans="1:10" ht="39" customHeight="1">
      <c r="A13" s="56"/>
      <c r="B13" s="59"/>
      <c r="C13" s="50"/>
      <c r="D13" s="50"/>
      <c r="E13" s="42" t="s">
        <v>50</v>
      </c>
      <c r="F13" s="64" t="s">
        <v>96</v>
      </c>
      <c r="G13" s="42" t="s">
        <v>50</v>
      </c>
      <c r="H13" s="64" t="s">
        <v>96</v>
      </c>
      <c r="I13" s="44" t="s">
        <v>50</v>
      </c>
      <c r="J13" s="81" t="s">
        <v>96</v>
      </c>
    </row>
    <row r="14" spans="1:10" s="10" customFormat="1" ht="20.25" customHeight="1">
      <c r="A14" s="9" t="s">
        <v>3</v>
      </c>
      <c r="B14" s="47">
        <f>B15+B54</f>
        <v>6881593030.1300011</v>
      </c>
      <c r="C14" s="47">
        <f>C15+C54</f>
        <v>6308312464.1140003</v>
      </c>
      <c r="D14" s="47">
        <f>D15+D54</f>
        <v>6548958963.5040007</v>
      </c>
      <c r="E14" s="47">
        <f>E15+E54</f>
        <v>6717309378.1382713</v>
      </c>
      <c r="F14" s="47">
        <f>F15+F54</f>
        <v>6729334407.75632</v>
      </c>
      <c r="G14" s="47">
        <f>G15+G54</f>
        <v>6885682057.4525681</v>
      </c>
      <c r="H14" s="83">
        <f>H15+H54</f>
        <v>6910429568.3988123</v>
      </c>
      <c r="I14" s="47">
        <f>I15+I54</f>
        <v>7068018019.9661598</v>
      </c>
      <c r="J14" s="83">
        <f>J15+J54</f>
        <v>7106015815.1648741</v>
      </c>
    </row>
    <row r="15" spans="1:10" ht="30">
      <c r="A15" s="11" t="s">
        <v>4</v>
      </c>
      <c r="B15" s="47">
        <f>SUM(B16:B46)+B47+B49+B50+B51+B48</f>
        <v>5983630156.5200014</v>
      </c>
      <c r="C15" s="47">
        <f>SUM(C16:C46)+C47+C49+C50+C51+C48</f>
        <v>5277653155.5540009</v>
      </c>
      <c r="D15" s="47">
        <f>SUM(D16:D46)+D47+D49+D50+D51+D48</f>
        <v>5300109221.1240005</v>
      </c>
      <c r="E15" s="47">
        <f>SUM(E16:E46)+E47+E49+E50+E51+E48</f>
        <v>5448512279.3154716</v>
      </c>
      <c r="F15" s="47">
        <f>SUM(F16:F46)+F47+F49+F50+F51+F48</f>
        <v>5459112497.75772</v>
      </c>
      <c r="G15" s="47">
        <f>SUM(G16:G46)+G47+G49+G50+G51+G48</f>
        <v>5601070623.1363058</v>
      </c>
      <c r="H15" s="83">
        <f>SUM(H16:H46)+H47+H49+H50+H51+H48</f>
        <v>5622885872.6904545</v>
      </c>
      <c r="I15" s="47">
        <f>SUM(I16:I46)+I47+I49+I50+I51+I48</f>
        <v>5757900600.5841217</v>
      </c>
      <c r="J15" s="83">
        <f>SUM(J16:J46)+J47+J49+J50+J51+J48</f>
        <v>5791572448.8711653</v>
      </c>
    </row>
    <row r="16" spans="1:10" ht="15">
      <c r="A16" s="2" t="s">
        <v>63</v>
      </c>
      <c r="B16" s="35">
        <v>826739300</v>
      </c>
      <c r="C16" s="35">
        <v>789021300</v>
      </c>
      <c r="D16" s="35">
        <v>789021300</v>
      </c>
      <c r="E16" s="36">
        <f>D16*102.8%</f>
        <v>811113896.39999998</v>
      </c>
      <c r="F16" s="36">
        <f>D16*103%</f>
        <v>812691939</v>
      </c>
      <c r="G16" s="36">
        <f>E16*102.8%</f>
        <v>833825085.49919999</v>
      </c>
      <c r="H16" s="71">
        <f>F16*103%</f>
        <v>837072697.17000008</v>
      </c>
      <c r="I16" s="45">
        <f>G16*102.8%</f>
        <v>857172187.89317763</v>
      </c>
      <c r="J16" s="71">
        <f t="shared" ref="J16:J45" si="0">H16*103%</f>
        <v>862184878.08510005</v>
      </c>
    </row>
    <row r="17" spans="1:10" ht="15">
      <c r="A17" s="2" t="s">
        <v>64</v>
      </c>
      <c r="B17" s="35">
        <v>2782652587.6800003</v>
      </c>
      <c r="C17" s="35">
        <v>2526561008.8599997</v>
      </c>
      <c r="D17" s="35">
        <v>2532905222.73</v>
      </c>
      <c r="E17" s="35">
        <f>D17*102.8%</f>
        <v>2603826568.9664402</v>
      </c>
      <c r="F17" s="35">
        <f t="shared" ref="F17:F47" si="1">D17*103%</f>
        <v>2608892379.4119</v>
      </c>
      <c r="G17" s="35">
        <f t="shared" ref="G17:G45" si="2">E17*102.8%</f>
        <v>2676733712.8975005</v>
      </c>
      <c r="H17" s="71">
        <f t="shared" ref="H17:H45" si="3">F17*103%</f>
        <v>2687159150.7942572</v>
      </c>
      <c r="I17" s="45">
        <f t="shared" ref="I17:I45" si="4">G17*102.8%</f>
        <v>2751682256.8586307</v>
      </c>
      <c r="J17" s="82">
        <f t="shared" si="0"/>
        <v>2767773925.3180847</v>
      </c>
    </row>
    <row r="18" spans="1:10" ht="15">
      <c r="A18" s="2" t="s">
        <v>65</v>
      </c>
      <c r="B18" s="35">
        <v>676715181.75</v>
      </c>
      <c r="C18" s="35">
        <v>547340267.00999999</v>
      </c>
      <c r="D18" s="35">
        <v>554474901.79999995</v>
      </c>
      <c r="E18" s="35">
        <f>D18*102.8%</f>
        <v>570000199.05040002</v>
      </c>
      <c r="F18" s="35">
        <f t="shared" si="1"/>
        <v>571109148.85399997</v>
      </c>
      <c r="G18" s="35">
        <f t="shared" si="2"/>
        <v>585960204.62381124</v>
      </c>
      <c r="H18" s="71">
        <f t="shared" si="3"/>
        <v>588242423.31962001</v>
      </c>
      <c r="I18" s="45">
        <f t="shared" si="4"/>
        <v>602367090.35327792</v>
      </c>
      <c r="J18" s="82">
        <f t="shared" si="0"/>
        <v>605889696.01920867</v>
      </c>
    </row>
    <row r="19" spans="1:10" ht="15">
      <c r="A19" s="12" t="s">
        <v>66</v>
      </c>
      <c r="B19" s="35">
        <v>384129280.10000002</v>
      </c>
      <c r="C19" s="35">
        <v>371753451.61000001</v>
      </c>
      <c r="D19" s="35">
        <v>371753451.61000001</v>
      </c>
      <c r="E19" s="35">
        <f>D19*102.8%</f>
        <v>382162548.25508004</v>
      </c>
      <c r="F19" s="35">
        <f t="shared" si="1"/>
        <v>382906055.15830004</v>
      </c>
      <c r="G19" s="35">
        <f t="shared" si="2"/>
        <v>392863099.60622227</v>
      </c>
      <c r="H19" s="71">
        <f t="shared" si="3"/>
        <v>394393236.81304908</v>
      </c>
      <c r="I19" s="45">
        <f t="shared" si="4"/>
        <v>403863266.3951965</v>
      </c>
      <c r="J19" s="82">
        <f t="shared" si="0"/>
        <v>406225033.91744053</v>
      </c>
    </row>
    <row r="20" spans="1:10" ht="30">
      <c r="A20" s="12" t="s">
        <v>67</v>
      </c>
      <c r="B20" s="35">
        <v>53590385.620000005</v>
      </c>
      <c r="C20" s="35">
        <v>52813962.159999996</v>
      </c>
      <c r="D20" s="35">
        <v>52813962.159999996</v>
      </c>
      <c r="E20" s="35">
        <f>D20*102.8%</f>
        <v>54292753.100479998</v>
      </c>
      <c r="F20" s="35">
        <f t="shared" si="1"/>
        <v>54398381.024799995</v>
      </c>
      <c r="G20" s="35">
        <f t="shared" si="2"/>
        <v>55812950.18729344</v>
      </c>
      <c r="H20" s="71">
        <f t="shared" si="3"/>
        <v>56030332.455543995</v>
      </c>
      <c r="I20" s="45">
        <f t="shared" si="4"/>
        <v>57375712.792537659</v>
      </c>
      <c r="J20" s="82">
        <f t="shared" si="0"/>
        <v>57711242.429210313</v>
      </c>
    </row>
    <row r="21" spans="1:10" ht="30">
      <c r="A21" s="12" t="s">
        <v>68</v>
      </c>
      <c r="B21" s="35">
        <v>20654783</v>
      </c>
      <c r="C21" s="35">
        <v>22540089</v>
      </c>
      <c r="D21" s="35">
        <v>23847389</v>
      </c>
      <c r="E21" s="35">
        <f t="shared" ref="E21:E45" si="5">D21*102.8%</f>
        <v>24515115.892000001</v>
      </c>
      <c r="F21" s="35">
        <f t="shared" si="1"/>
        <v>24562810.670000002</v>
      </c>
      <c r="G21" s="35">
        <f t="shared" si="2"/>
        <v>25201539.136976</v>
      </c>
      <c r="H21" s="71">
        <f t="shared" si="3"/>
        <v>25299694.990100004</v>
      </c>
      <c r="I21" s="45">
        <f t="shared" si="4"/>
        <v>25907182.232811328</v>
      </c>
      <c r="J21" s="82">
        <f t="shared" si="0"/>
        <v>26058685.839803003</v>
      </c>
    </row>
    <row r="22" spans="1:10" ht="15">
      <c r="A22" s="5" t="s">
        <v>69</v>
      </c>
      <c r="B22" s="35">
        <v>93247089.569999993</v>
      </c>
      <c r="C22" s="35">
        <v>81500781.360000014</v>
      </c>
      <c r="D22" s="37">
        <v>81500781.359999985</v>
      </c>
      <c r="E22" s="37">
        <f t="shared" si="5"/>
        <v>83782803.23807998</v>
      </c>
      <c r="F22" s="37">
        <f t="shared" si="1"/>
        <v>83945804.800799981</v>
      </c>
      <c r="G22" s="35">
        <f t="shared" si="2"/>
        <v>86128721.72874622</v>
      </c>
      <c r="H22" s="71">
        <f t="shared" si="3"/>
        <v>86464178.94482398</v>
      </c>
      <c r="I22" s="45">
        <f t="shared" si="4"/>
        <v>88540325.937151119</v>
      </c>
      <c r="J22" s="82">
        <f t="shared" si="0"/>
        <v>89058104.313168705</v>
      </c>
    </row>
    <row r="23" spans="1:10" ht="30">
      <c r="A23" s="13" t="s">
        <v>70</v>
      </c>
      <c r="B23" s="35">
        <v>1000000</v>
      </c>
      <c r="C23" s="35">
        <v>1000000</v>
      </c>
      <c r="D23" s="35">
        <v>1000000</v>
      </c>
      <c r="E23" s="35">
        <f t="shared" si="5"/>
        <v>1028000</v>
      </c>
      <c r="F23" s="35">
        <f t="shared" si="1"/>
        <v>1030000</v>
      </c>
      <c r="G23" s="35">
        <f t="shared" si="2"/>
        <v>1056784</v>
      </c>
      <c r="H23" s="71">
        <f t="shared" si="3"/>
        <v>1060900</v>
      </c>
      <c r="I23" s="45">
        <f t="shared" si="4"/>
        <v>1086373.952</v>
      </c>
      <c r="J23" s="82">
        <f t="shared" si="0"/>
        <v>1092727</v>
      </c>
    </row>
    <row r="24" spans="1:10" ht="18" customHeight="1">
      <c r="A24" s="12" t="s">
        <v>71</v>
      </c>
      <c r="B24" s="35">
        <v>117440270.77</v>
      </c>
      <c r="C24" s="35">
        <v>118590270.77</v>
      </c>
      <c r="D24" s="37">
        <v>118590270.77</v>
      </c>
      <c r="E24" s="37">
        <f t="shared" si="5"/>
        <v>121910798.35156</v>
      </c>
      <c r="F24" s="37">
        <f t="shared" si="1"/>
        <v>122147978.89309999</v>
      </c>
      <c r="G24" s="35">
        <f t="shared" si="2"/>
        <v>125324300.70540369</v>
      </c>
      <c r="H24" s="71">
        <f t="shared" si="3"/>
        <v>125812418.259893</v>
      </c>
      <c r="I24" s="45">
        <f t="shared" si="4"/>
        <v>128833381.12515499</v>
      </c>
      <c r="J24" s="82">
        <f t="shared" si="0"/>
        <v>129586790.8076898</v>
      </c>
    </row>
    <row r="25" spans="1:10" ht="15">
      <c r="A25" s="2" t="s">
        <v>72</v>
      </c>
      <c r="B25" s="35">
        <v>225000</v>
      </c>
      <c r="C25" s="35">
        <v>275000</v>
      </c>
      <c r="D25" s="35">
        <v>275000</v>
      </c>
      <c r="E25" s="35">
        <f t="shared" si="5"/>
        <v>282700</v>
      </c>
      <c r="F25" s="35">
        <f t="shared" si="1"/>
        <v>283250</v>
      </c>
      <c r="G25" s="35">
        <f t="shared" si="2"/>
        <v>290615.60000000003</v>
      </c>
      <c r="H25" s="71">
        <f t="shared" si="3"/>
        <v>291747.5</v>
      </c>
      <c r="I25" s="45">
        <f t="shared" si="4"/>
        <v>298752.83680000005</v>
      </c>
      <c r="J25" s="82">
        <f t="shared" si="0"/>
        <v>300499.92499999999</v>
      </c>
    </row>
    <row r="26" spans="1:10" ht="60">
      <c r="A26" s="12" t="s">
        <v>73</v>
      </c>
      <c r="B26" s="35">
        <v>190299411.99000001</v>
      </c>
      <c r="C26" s="38">
        <v>120910666.40000001</v>
      </c>
      <c r="D26" s="35">
        <v>109395290.7</v>
      </c>
      <c r="E26" s="35">
        <f t="shared" si="5"/>
        <v>112458358.83960001</v>
      </c>
      <c r="F26" s="35">
        <f t="shared" si="1"/>
        <v>112677149.421</v>
      </c>
      <c r="G26" s="35">
        <f t="shared" si="2"/>
        <v>115607192.88710882</v>
      </c>
      <c r="H26" s="71">
        <f t="shared" si="3"/>
        <v>116057463.90363</v>
      </c>
      <c r="I26" s="45">
        <f t="shared" si="4"/>
        <v>118844194.28794786</v>
      </c>
      <c r="J26" s="82">
        <f t="shared" si="0"/>
        <v>119539187.82073891</v>
      </c>
    </row>
    <row r="27" spans="1:10" ht="30">
      <c r="A27" s="2" t="s">
        <v>74</v>
      </c>
      <c r="B27" s="35">
        <v>137826128.65000001</v>
      </c>
      <c r="C27" s="35">
        <v>143339173.80000001</v>
      </c>
      <c r="D27" s="35">
        <v>149072740.75</v>
      </c>
      <c r="E27" s="35">
        <f t="shared" si="5"/>
        <v>153246777.491</v>
      </c>
      <c r="F27" s="35">
        <f t="shared" si="1"/>
        <v>153544922.9725</v>
      </c>
      <c r="G27" s="35">
        <f t="shared" si="2"/>
        <v>157537687.260748</v>
      </c>
      <c r="H27" s="71">
        <f t="shared" si="3"/>
        <v>158151270.66167501</v>
      </c>
      <c r="I27" s="45">
        <f t="shared" si="4"/>
        <v>161948742.50404894</v>
      </c>
      <c r="J27" s="82">
        <f t="shared" si="0"/>
        <v>162895808.78152525</v>
      </c>
    </row>
    <row r="28" spans="1:10" ht="41.25" customHeight="1">
      <c r="A28" s="3" t="s">
        <v>52</v>
      </c>
      <c r="B28" s="35">
        <v>57627078.239999995</v>
      </c>
      <c r="C28" s="35">
        <v>27946532.579999998</v>
      </c>
      <c r="D28" s="35">
        <v>27946532.579999998</v>
      </c>
      <c r="E28" s="35">
        <f t="shared" si="5"/>
        <v>28729035.492240001</v>
      </c>
      <c r="F28" s="35">
        <f t="shared" si="1"/>
        <v>28784928.557399999</v>
      </c>
      <c r="G28" s="35">
        <f t="shared" si="2"/>
        <v>29533448.486022722</v>
      </c>
      <c r="H28" s="71">
        <f t="shared" si="3"/>
        <v>29648476.414122</v>
      </c>
      <c r="I28" s="45">
        <f t="shared" si="4"/>
        <v>30360385.04363136</v>
      </c>
      <c r="J28" s="82">
        <f t="shared" si="0"/>
        <v>30537930.706545662</v>
      </c>
    </row>
    <row r="29" spans="1:10" ht="57.75" customHeight="1">
      <c r="A29" s="2" t="s">
        <v>75</v>
      </c>
      <c r="B29" s="35">
        <v>8140350.4499999993</v>
      </c>
      <c r="C29" s="35">
        <v>8140350.4499999993</v>
      </c>
      <c r="D29" s="35">
        <v>8140350.4499999993</v>
      </c>
      <c r="E29" s="35">
        <f t="shared" si="5"/>
        <v>8368280.2625999991</v>
      </c>
      <c r="F29" s="35">
        <f t="shared" si="1"/>
        <v>8384560.9634999996</v>
      </c>
      <c r="G29" s="35">
        <f t="shared" si="2"/>
        <v>8602592.1099528</v>
      </c>
      <c r="H29" s="71">
        <f t="shared" si="3"/>
        <v>8636097.792405</v>
      </c>
      <c r="I29" s="45">
        <f t="shared" si="4"/>
        <v>8843464.689031478</v>
      </c>
      <c r="J29" s="82">
        <f t="shared" si="0"/>
        <v>8895180.7261771504</v>
      </c>
    </row>
    <row r="30" spans="1:10" ht="60">
      <c r="A30" s="2" t="s">
        <v>76</v>
      </c>
      <c r="B30" s="35">
        <v>56362938.729999997</v>
      </c>
      <c r="C30" s="35">
        <v>56362938.729999997</v>
      </c>
      <c r="D30" s="35">
        <v>56362938.729999997</v>
      </c>
      <c r="E30" s="35">
        <f t="shared" si="5"/>
        <v>57941101.01444</v>
      </c>
      <c r="F30" s="35">
        <f t="shared" si="1"/>
        <v>58053826.891899996</v>
      </c>
      <c r="G30" s="35">
        <f t="shared" si="2"/>
        <v>59563451.842844322</v>
      </c>
      <c r="H30" s="71">
        <f t="shared" si="3"/>
        <v>59795441.698656999</v>
      </c>
      <c r="I30" s="45">
        <f t="shared" si="4"/>
        <v>61231228.494443968</v>
      </c>
      <c r="J30" s="82">
        <f t="shared" si="0"/>
        <v>61589304.949616708</v>
      </c>
    </row>
    <row r="31" spans="1:10" ht="45">
      <c r="A31" s="2" t="s">
        <v>77</v>
      </c>
      <c r="B31" s="35">
        <v>3435218.7</v>
      </c>
      <c r="C31" s="35">
        <v>3435218.7</v>
      </c>
      <c r="D31" s="35">
        <v>3435218.7</v>
      </c>
      <c r="E31" s="35">
        <f t="shared" si="5"/>
        <v>3531404.8236000002</v>
      </c>
      <c r="F31" s="35">
        <f t="shared" si="1"/>
        <v>3538275.2610000004</v>
      </c>
      <c r="G31" s="35">
        <f t="shared" si="2"/>
        <v>3630284.1586608002</v>
      </c>
      <c r="H31" s="71">
        <f t="shared" si="3"/>
        <v>3644423.5188300004</v>
      </c>
      <c r="I31" s="45">
        <f t="shared" si="4"/>
        <v>3731932.1151033025</v>
      </c>
      <c r="J31" s="82">
        <f t="shared" si="0"/>
        <v>3753756.2243949007</v>
      </c>
    </row>
    <row r="32" spans="1:10" ht="15">
      <c r="A32" s="2" t="s">
        <v>78</v>
      </c>
      <c r="B32" s="35">
        <v>164111012.91999999</v>
      </c>
      <c r="C32" s="35">
        <v>162111012.91999999</v>
      </c>
      <c r="D32" s="35">
        <v>162111012.91999999</v>
      </c>
      <c r="E32" s="35">
        <f t="shared" si="5"/>
        <v>166650121.28175998</v>
      </c>
      <c r="F32" s="35">
        <f t="shared" si="1"/>
        <v>166974343.30759999</v>
      </c>
      <c r="G32" s="35">
        <f t="shared" si="2"/>
        <v>171316324.67764926</v>
      </c>
      <c r="H32" s="71">
        <f t="shared" si="3"/>
        <v>171983573.606828</v>
      </c>
      <c r="I32" s="45">
        <f t="shared" si="4"/>
        <v>176113181.76862344</v>
      </c>
      <c r="J32" s="82">
        <f t="shared" si="0"/>
        <v>177143080.81503284</v>
      </c>
    </row>
    <row r="33" spans="1:10" ht="15">
      <c r="A33" s="2" t="s">
        <v>79</v>
      </c>
      <c r="B33" s="35">
        <v>22995944.379999999</v>
      </c>
      <c r="C33" s="35">
        <v>28941001.41</v>
      </c>
      <c r="D33" s="35">
        <v>28941001.41</v>
      </c>
      <c r="E33" s="35">
        <f t="shared" si="5"/>
        <v>29751349.449480001</v>
      </c>
      <c r="F33" s="35">
        <f t="shared" si="1"/>
        <v>29809231.452300001</v>
      </c>
      <c r="G33" s="35">
        <f t="shared" si="2"/>
        <v>30584387.234065443</v>
      </c>
      <c r="H33" s="71">
        <f t="shared" si="3"/>
        <v>30703508.395869002</v>
      </c>
      <c r="I33" s="45">
        <f t="shared" si="4"/>
        <v>31440750.076619275</v>
      </c>
      <c r="J33" s="82">
        <f t="shared" si="0"/>
        <v>31624613.647745073</v>
      </c>
    </row>
    <row r="34" spans="1:10" ht="15">
      <c r="A34" s="3" t="s">
        <v>80</v>
      </c>
      <c r="B34" s="35">
        <v>43762687.18</v>
      </c>
      <c r="C34" s="35">
        <v>43762687.184</v>
      </c>
      <c r="D34" s="35">
        <v>43762687.184</v>
      </c>
      <c r="E34" s="35">
        <f t="shared" si="5"/>
        <v>44988042.425152004</v>
      </c>
      <c r="F34" s="35">
        <f t="shared" si="1"/>
        <v>45075567.799520001</v>
      </c>
      <c r="G34" s="35">
        <f t="shared" si="2"/>
        <v>46247707.613056257</v>
      </c>
      <c r="H34" s="71">
        <f t="shared" si="3"/>
        <v>46427834.833505601</v>
      </c>
      <c r="I34" s="45">
        <f t="shared" si="4"/>
        <v>47542643.426221833</v>
      </c>
      <c r="J34" s="82">
        <f t="shared" si="0"/>
        <v>47820669.878510773</v>
      </c>
    </row>
    <row r="35" spans="1:10" ht="15">
      <c r="A35" s="2" t="s">
        <v>81</v>
      </c>
      <c r="B35" s="35">
        <v>2109870.52</v>
      </c>
      <c r="C35" s="35">
        <v>2109870.52</v>
      </c>
      <c r="D35" s="35">
        <v>2109870.52</v>
      </c>
      <c r="E35" s="35">
        <f t="shared" si="5"/>
        <v>2168946.8945599999</v>
      </c>
      <c r="F35" s="35">
        <f t="shared" si="1"/>
        <v>2173166.6356000002</v>
      </c>
      <c r="G35" s="35">
        <f t="shared" si="2"/>
        <v>2229677.4076076802</v>
      </c>
      <c r="H35" s="71">
        <f t="shared" si="3"/>
        <v>2238361.634668</v>
      </c>
      <c r="I35" s="45">
        <f t="shared" si="4"/>
        <v>2292108.3750206954</v>
      </c>
      <c r="J35" s="82">
        <f t="shared" si="0"/>
        <v>2305512.4837080403</v>
      </c>
    </row>
    <row r="36" spans="1:10" ht="15">
      <c r="A36" s="2" t="s">
        <v>82</v>
      </c>
      <c r="B36" s="35">
        <v>13194770</v>
      </c>
      <c r="C36" s="35">
        <v>13094770</v>
      </c>
      <c r="D36" s="35">
        <v>13094770</v>
      </c>
      <c r="E36" s="35">
        <f t="shared" si="5"/>
        <v>13461423.560000001</v>
      </c>
      <c r="F36" s="35">
        <f t="shared" si="1"/>
        <v>13487613.1</v>
      </c>
      <c r="G36" s="35">
        <f t="shared" si="2"/>
        <v>13838343.419680001</v>
      </c>
      <c r="H36" s="71">
        <f t="shared" si="3"/>
        <v>13892241.493000001</v>
      </c>
      <c r="I36" s="45">
        <f t="shared" si="4"/>
        <v>14225817.035431042</v>
      </c>
      <c r="J36" s="82">
        <f t="shared" si="0"/>
        <v>14309008.737790002</v>
      </c>
    </row>
    <row r="37" spans="1:10" ht="45">
      <c r="A37" s="2" t="s">
        <v>83</v>
      </c>
      <c r="B37" s="35">
        <v>74534452.890000001</v>
      </c>
      <c r="C37" s="35">
        <v>74534452.890000001</v>
      </c>
      <c r="D37" s="35">
        <v>74534452.890000001</v>
      </c>
      <c r="E37" s="35">
        <f t="shared" si="5"/>
        <v>76621417.570920005</v>
      </c>
      <c r="F37" s="35">
        <f t="shared" si="1"/>
        <v>76770486.476700008</v>
      </c>
      <c r="G37" s="35">
        <f t="shared" si="2"/>
        <v>78766817.262905762</v>
      </c>
      <c r="H37" s="71">
        <f t="shared" si="3"/>
        <v>79073601.071001008</v>
      </c>
      <c r="I37" s="45">
        <f t="shared" si="4"/>
        <v>80972288.146267131</v>
      </c>
      <c r="J37" s="82">
        <f t="shared" si="0"/>
        <v>81445809.103131041</v>
      </c>
    </row>
    <row r="38" spans="1:10" ht="15">
      <c r="A38" s="2" t="s">
        <v>84</v>
      </c>
      <c r="B38" s="35">
        <v>10877634.43</v>
      </c>
      <c r="C38" s="35">
        <v>8377634.4299999997</v>
      </c>
      <c r="D38" s="35">
        <v>11877088.369999999</v>
      </c>
      <c r="E38" s="35">
        <f t="shared" si="5"/>
        <v>12209646.84436</v>
      </c>
      <c r="F38" s="35">
        <f t="shared" si="1"/>
        <v>12233401.0211</v>
      </c>
      <c r="G38" s="35">
        <f t="shared" si="2"/>
        <v>12551516.956002079</v>
      </c>
      <c r="H38" s="71">
        <f t="shared" si="3"/>
        <v>12600403.051733</v>
      </c>
      <c r="I38" s="45">
        <f t="shared" si="4"/>
        <v>12902959.430770138</v>
      </c>
      <c r="J38" s="82">
        <f t="shared" si="0"/>
        <v>12978415.143284991</v>
      </c>
    </row>
    <row r="39" spans="1:10" ht="30">
      <c r="A39" s="2" t="s">
        <v>85</v>
      </c>
      <c r="B39" s="35">
        <v>7566250.6799999997</v>
      </c>
      <c r="C39" s="35">
        <v>7566250.6799999997</v>
      </c>
      <c r="D39" s="35">
        <v>7566250.6799999997</v>
      </c>
      <c r="E39" s="35">
        <f t="shared" si="5"/>
        <v>7778105.6990400003</v>
      </c>
      <c r="F39" s="35">
        <f t="shared" si="1"/>
        <v>7793238.2003999995</v>
      </c>
      <c r="G39" s="35">
        <f t="shared" si="2"/>
        <v>7995892.6586131202</v>
      </c>
      <c r="H39" s="71">
        <f t="shared" si="3"/>
        <v>8027035.3464119993</v>
      </c>
      <c r="I39" s="45">
        <f t="shared" si="4"/>
        <v>8219777.6530542877</v>
      </c>
      <c r="J39" s="82">
        <f t="shared" si="0"/>
        <v>8267846.4068043595</v>
      </c>
    </row>
    <row r="40" spans="1:10" ht="30">
      <c r="A40" s="2" t="s">
        <v>86</v>
      </c>
      <c r="B40" s="35">
        <v>7286576.3399999999</v>
      </c>
      <c r="C40" s="35">
        <v>7286576.3399999999</v>
      </c>
      <c r="D40" s="35">
        <v>7286576.3399999999</v>
      </c>
      <c r="E40" s="35">
        <f t="shared" si="5"/>
        <v>7490600.4775200002</v>
      </c>
      <c r="F40" s="35">
        <f t="shared" si="1"/>
        <v>7505173.6302000005</v>
      </c>
      <c r="G40" s="35">
        <f t="shared" si="2"/>
        <v>7700337.2908905605</v>
      </c>
      <c r="H40" s="71">
        <f t="shared" si="3"/>
        <v>7730328.839106001</v>
      </c>
      <c r="I40" s="45">
        <f t="shared" si="4"/>
        <v>7915946.7350354968</v>
      </c>
      <c r="J40" s="82">
        <f t="shared" si="0"/>
        <v>7962238.7042791815</v>
      </c>
    </row>
    <row r="41" spans="1:10" ht="15">
      <c r="A41" s="2" t="s">
        <v>53</v>
      </c>
      <c r="B41" s="35">
        <v>20375183.75</v>
      </c>
      <c r="C41" s="35">
        <v>21520498.539999999</v>
      </c>
      <c r="D41" s="35">
        <v>21786107.539999999</v>
      </c>
      <c r="E41" s="35">
        <f t="shared" si="5"/>
        <v>22396118.551119998</v>
      </c>
      <c r="F41" s="35">
        <f t="shared" si="1"/>
        <v>22439690.766199999</v>
      </c>
      <c r="G41" s="35">
        <f t="shared" si="2"/>
        <v>23023209.870551359</v>
      </c>
      <c r="H41" s="71">
        <f t="shared" si="3"/>
        <v>23112881.489186</v>
      </c>
      <c r="I41" s="45">
        <f t="shared" si="4"/>
        <v>23667859.746926796</v>
      </c>
      <c r="J41" s="82">
        <f t="shared" si="0"/>
        <v>23806267.93386158</v>
      </c>
    </row>
    <row r="42" spans="1:10" ht="15">
      <c r="A42" s="2" t="s">
        <v>54</v>
      </c>
      <c r="B42" s="35">
        <v>82451550.489999995</v>
      </c>
      <c r="C42" s="35">
        <v>5720668.6399999997</v>
      </c>
      <c r="D42" s="35">
        <v>15407331.359999999</v>
      </c>
      <c r="E42" s="35">
        <f t="shared" si="5"/>
        <v>15838736.638079999</v>
      </c>
      <c r="F42" s="35">
        <f t="shared" si="1"/>
        <v>15869551.300799999</v>
      </c>
      <c r="G42" s="35">
        <f t="shared" si="2"/>
        <v>16282221.263946239</v>
      </c>
      <c r="H42" s="71">
        <f t="shared" si="3"/>
        <v>16345637.839824</v>
      </c>
      <c r="I42" s="45">
        <f t="shared" si="4"/>
        <v>16738123.459336733</v>
      </c>
      <c r="J42" s="82">
        <f t="shared" si="0"/>
        <v>16836006.975018721</v>
      </c>
    </row>
    <row r="43" spans="1:10" ht="15">
      <c r="A43" s="2" t="s">
        <v>87</v>
      </c>
      <c r="B43" s="35">
        <v>3921398.76</v>
      </c>
      <c r="C43" s="35">
        <v>5084732.0999999996</v>
      </c>
      <c r="D43" s="35">
        <v>5084732.0999999996</v>
      </c>
      <c r="E43" s="35">
        <f t="shared" si="5"/>
        <v>5227104.5987999998</v>
      </c>
      <c r="F43" s="35">
        <f t="shared" si="1"/>
        <v>5237274.0630000001</v>
      </c>
      <c r="G43" s="35">
        <f t="shared" si="2"/>
        <v>5373463.5275664004</v>
      </c>
      <c r="H43" s="71">
        <f t="shared" si="3"/>
        <v>5394392.2848899998</v>
      </c>
      <c r="I43" s="45">
        <f t="shared" si="4"/>
        <v>5523920.5063382601</v>
      </c>
      <c r="J43" s="82">
        <f t="shared" si="0"/>
        <v>5556224.0534367003</v>
      </c>
    </row>
    <row r="44" spans="1:10" ht="30">
      <c r="A44" s="2" t="s">
        <v>88</v>
      </c>
      <c r="B44" s="35">
        <v>1082500</v>
      </c>
      <c r="C44" s="35">
        <v>1082500</v>
      </c>
      <c r="D44" s="35">
        <v>1082500</v>
      </c>
      <c r="E44" s="35">
        <f t="shared" si="5"/>
        <v>1112810</v>
      </c>
      <c r="F44" s="35">
        <f t="shared" si="1"/>
        <v>1114975</v>
      </c>
      <c r="G44" s="35">
        <f t="shared" si="2"/>
        <v>1143968.68</v>
      </c>
      <c r="H44" s="71">
        <f t="shared" si="3"/>
        <v>1148424.25</v>
      </c>
      <c r="I44" s="45">
        <f t="shared" si="4"/>
        <v>1175999.8030399999</v>
      </c>
      <c r="J44" s="82">
        <f t="shared" si="0"/>
        <v>1182876.9775</v>
      </c>
    </row>
    <row r="45" spans="1:10" ht="68.25" customHeight="1">
      <c r="A45" s="5" t="s">
        <v>89</v>
      </c>
      <c r="B45" s="35">
        <v>24929488.469999999</v>
      </c>
      <c r="C45" s="35">
        <v>24929488.469999999</v>
      </c>
      <c r="D45" s="35">
        <v>24929488.469999999</v>
      </c>
      <c r="E45" s="35">
        <f t="shared" si="5"/>
        <v>25627514.147160001</v>
      </c>
      <c r="F45" s="35">
        <f t="shared" si="1"/>
        <v>25677373.1241</v>
      </c>
      <c r="G45" s="35">
        <f t="shared" si="2"/>
        <v>26345084.543280482</v>
      </c>
      <c r="H45" s="71">
        <f t="shared" si="3"/>
        <v>26447694.317823</v>
      </c>
      <c r="I45" s="45">
        <f t="shared" si="4"/>
        <v>27082746.910492338</v>
      </c>
      <c r="J45" s="82">
        <f t="shared" si="0"/>
        <v>27241125.147357691</v>
      </c>
    </row>
    <row r="46" spans="1:10" ht="29.25" hidden="1" customHeight="1">
      <c r="A46" s="14" t="s">
        <v>55</v>
      </c>
      <c r="B46" s="35">
        <v>0</v>
      </c>
      <c r="C46" s="35">
        <v>0</v>
      </c>
      <c r="D46" s="35">
        <v>0</v>
      </c>
      <c r="E46" s="35">
        <v>0</v>
      </c>
      <c r="F46" s="35">
        <f t="shared" si="1"/>
        <v>0</v>
      </c>
      <c r="G46" s="35"/>
      <c r="H46" s="72"/>
      <c r="I46" s="45"/>
      <c r="J46" s="71"/>
    </row>
    <row r="47" spans="1:10" ht="62.25" customHeight="1">
      <c r="A47" s="14" t="s">
        <v>90</v>
      </c>
      <c r="B47" s="35">
        <v>94345830.459999993</v>
      </c>
      <c r="C47" s="35">
        <v>0</v>
      </c>
      <c r="D47" s="35">
        <v>0</v>
      </c>
      <c r="E47" s="35">
        <v>0</v>
      </c>
      <c r="F47" s="35">
        <f t="shared" si="1"/>
        <v>0</v>
      </c>
      <c r="G47" s="35"/>
      <c r="H47" s="72"/>
      <c r="I47" s="45"/>
      <c r="J47" s="72">
        <v>0</v>
      </c>
    </row>
    <row r="48" spans="1:10" ht="31.5" hidden="1" customHeight="1">
      <c r="A48" s="14" t="s">
        <v>57</v>
      </c>
      <c r="B48" s="35">
        <v>0</v>
      </c>
      <c r="C48" s="35">
        <v>0</v>
      </c>
      <c r="D48" s="35">
        <v>0</v>
      </c>
      <c r="E48" s="35"/>
      <c r="F48" s="35"/>
      <c r="G48" s="35"/>
      <c r="H48" s="72"/>
      <c r="I48" s="45"/>
      <c r="J48" s="72">
        <v>0</v>
      </c>
    </row>
    <row r="49" spans="1:10" ht="15" hidden="1">
      <c r="A49" s="2" t="s">
        <v>10</v>
      </c>
      <c r="B49" s="35"/>
      <c r="C49" s="35"/>
      <c r="D49" s="35"/>
      <c r="E49" s="35"/>
      <c r="F49" s="35"/>
      <c r="G49" s="35"/>
      <c r="H49" s="72"/>
      <c r="I49" s="35"/>
      <c r="J49" s="71"/>
    </row>
    <row r="50" spans="1:10" ht="15" hidden="1">
      <c r="A50" s="5" t="s">
        <v>1</v>
      </c>
      <c r="B50" s="35"/>
      <c r="C50" s="35"/>
      <c r="D50" s="35"/>
      <c r="E50" s="35"/>
      <c r="F50" s="35"/>
      <c r="G50" s="35"/>
      <c r="H50" s="72"/>
      <c r="I50" s="35"/>
      <c r="J50" s="71"/>
    </row>
    <row r="51" spans="1:10" ht="15" hidden="1">
      <c r="A51" s="5" t="s">
        <v>2</v>
      </c>
      <c r="B51" s="35">
        <v>0</v>
      </c>
      <c r="C51" s="35">
        <v>0</v>
      </c>
      <c r="D51" s="35">
        <v>0</v>
      </c>
      <c r="E51" s="35">
        <v>0</v>
      </c>
      <c r="F51" s="35"/>
      <c r="G51" s="35"/>
      <c r="H51" s="72"/>
      <c r="I51" s="35">
        <v>0</v>
      </c>
      <c r="J51" s="71"/>
    </row>
    <row r="52" spans="1:10" ht="15">
      <c r="A52" s="15"/>
      <c r="B52" s="39"/>
      <c r="C52" s="39"/>
      <c r="D52" s="39"/>
      <c r="E52" s="39"/>
      <c r="F52" s="39"/>
      <c r="G52" s="39"/>
      <c r="H52" s="73"/>
      <c r="I52" s="39"/>
      <c r="J52" s="73"/>
    </row>
    <row r="53" spans="1:10" hidden="1">
      <c r="B53" s="38"/>
      <c r="C53" s="38"/>
      <c r="D53" s="38"/>
      <c r="E53" s="38"/>
      <c r="F53" s="38"/>
      <c r="G53" s="38"/>
      <c r="H53" s="74"/>
      <c r="I53" s="39"/>
      <c r="J53" s="73"/>
    </row>
    <row r="54" spans="1:10" ht="15">
      <c r="A54" s="16" t="s">
        <v>48</v>
      </c>
      <c r="B54" s="47">
        <f>B55+B62+B67+B83+B86+B87+B89+B90+B92+B97+B98+B99+B100+B101+B102+B60+B61</f>
        <v>897962873.60999978</v>
      </c>
      <c r="C54" s="47">
        <f>C55+C62+C67+C83+C86+C87+C89+C90+C92+C97+C98+C99+C100+C101+C102+C60+C61</f>
        <v>1030659308.5599999</v>
      </c>
      <c r="D54" s="47">
        <f>D55+D62+D67+D83+D86+D87+D89+D90+D92+D97+D98+D99+D100+D101+D102+D60+D61</f>
        <v>1248849742.3799999</v>
      </c>
      <c r="E54" s="47">
        <f>E55+E62+E67+E83+E86+E87+E89+E90+E92+E97+E98+E99+E100+E101+E102+E60+E61</f>
        <v>1268797098.8227997</v>
      </c>
      <c r="F54" s="47">
        <f>F55+F62+F67+F83+F86+F87+F89+F90+F92+F97+F98+F99+F100+F101+F102+F60+F61</f>
        <v>1270221909.9986</v>
      </c>
      <c r="G54" s="47">
        <f>G55+G62+G67+G83+G86+G87+G89+G90+G92+G97+G98+G99+G100+G101+G102+G60+G61</f>
        <v>1284611434.316262</v>
      </c>
      <c r="H54" s="83">
        <f>H55+H62+H67+H83+H86+H87+H89+H90+H92+H97+H98+H99+H100+H101+H102+H60+H61</f>
        <v>1287543695.7083578</v>
      </c>
      <c r="I54" s="47">
        <f>I55+I62+I67+I83+I86+I87+I89+I90+I92+I97+I98+I99+I100+I101+I102+I60+I61</f>
        <v>1310117419.3820384</v>
      </c>
      <c r="J54" s="83">
        <f>J55+J62+J67+J83+J86+J87+J89+J90+J92+J97+J98+J99+J100+J101+J102+J60+J61</f>
        <v>1314443366.2937086</v>
      </c>
    </row>
    <row r="55" spans="1:10" ht="30">
      <c r="A55" s="17" t="s">
        <v>5</v>
      </c>
      <c r="B55" s="47">
        <f t="shared" ref="B55:J55" si="6">B56+B57+B58+B59</f>
        <v>517045540.67999995</v>
      </c>
      <c r="C55" s="47">
        <f t="shared" si="6"/>
        <v>516315951.25999993</v>
      </c>
      <c r="D55" s="47">
        <f t="shared" si="6"/>
        <v>516315951.25999993</v>
      </c>
      <c r="E55" s="47">
        <f t="shared" si="6"/>
        <v>530324501.0314399</v>
      </c>
      <c r="F55" s="47">
        <f t="shared" ref="F55" si="7">F56+F57+F58+F59</f>
        <v>531325111.72939998</v>
      </c>
      <c r="G55" s="47">
        <f t="shared" si="6"/>
        <v>544725290.19648027</v>
      </c>
      <c r="H55" s="83">
        <f t="shared" si="6"/>
        <v>546784547.01288199</v>
      </c>
      <c r="I55" s="47">
        <f t="shared" si="6"/>
        <v>559529301.45814168</v>
      </c>
      <c r="J55" s="83">
        <f t="shared" si="6"/>
        <v>562707765.35486853</v>
      </c>
    </row>
    <row r="56" spans="1:10">
      <c r="A56" s="18" t="s">
        <v>18</v>
      </c>
      <c r="B56" s="35">
        <v>16010602.279999999</v>
      </c>
      <c r="C56" s="35">
        <v>16010602.279999999</v>
      </c>
      <c r="D56" s="35">
        <v>16010602.279999999</v>
      </c>
      <c r="E56" s="35">
        <v>16010602.279999999</v>
      </c>
      <c r="F56" s="35">
        <v>16010602.279999999</v>
      </c>
      <c r="G56" s="35">
        <v>16010602.279999999</v>
      </c>
      <c r="H56" s="71">
        <v>16010602.279999999</v>
      </c>
      <c r="I56" s="45">
        <v>16010602.279999999</v>
      </c>
      <c r="J56" s="72">
        <v>16010602.279999999</v>
      </c>
    </row>
    <row r="57" spans="1:10">
      <c r="A57" s="18" t="s">
        <v>6</v>
      </c>
      <c r="B57" s="35">
        <v>32524925.299999997</v>
      </c>
      <c r="C57" s="35">
        <v>32524925.299999997</v>
      </c>
      <c r="D57" s="35">
        <v>32524925.299999997</v>
      </c>
      <c r="E57" s="35">
        <f t="shared" ref="E57:E58" si="8">D57*102.8%</f>
        <v>33435623.208399996</v>
      </c>
      <c r="F57" s="35">
        <f t="shared" ref="F57:F99" si="9">D57*103%</f>
        <v>33500673.058999997</v>
      </c>
      <c r="G57" s="35">
        <f t="shared" ref="G57:G59" si="10">E57*102.8%</f>
        <v>34371820.6582352</v>
      </c>
      <c r="H57" s="71">
        <f>F57*103%</f>
        <v>34505693.250769995</v>
      </c>
      <c r="I57" s="45">
        <f t="shared" ref="I56:I99" si="11">G57*102.8%</f>
        <v>35334231.636665784</v>
      </c>
      <c r="J57" s="72">
        <f t="shared" ref="J57:J61" si="12">H57*103%</f>
        <v>35540864.048293099</v>
      </c>
    </row>
    <row r="58" spans="1:10">
      <c r="A58" s="18" t="s">
        <v>58</v>
      </c>
      <c r="B58" s="35">
        <v>435418624.63999999</v>
      </c>
      <c r="C58" s="35">
        <v>434689035.21999997</v>
      </c>
      <c r="D58" s="35">
        <v>434689035.21999997</v>
      </c>
      <c r="E58" s="35">
        <f t="shared" si="8"/>
        <v>446860328.20615995</v>
      </c>
      <c r="F58" s="35">
        <f t="shared" si="9"/>
        <v>447729706.2766</v>
      </c>
      <c r="G58" s="35">
        <f t="shared" si="10"/>
        <v>459372417.39593244</v>
      </c>
      <c r="H58" s="71">
        <f t="shared" ref="H56:H99" si="13">F58*103%</f>
        <v>461161597.46489799</v>
      </c>
      <c r="I58" s="45">
        <f t="shared" si="11"/>
        <v>472234845.08301854</v>
      </c>
      <c r="J58" s="72">
        <f t="shared" si="12"/>
        <v>474996445.38884497</v>
      </c>
    </row>
    <row r="59" spans="1:10">
      <c r="A59" s="18" t="s">
        <v>7</v>
      </c>
      <c r="B59" s="35">
        <v>33091388.460000001</v>
      </c>
      <c r="C59" s="35">
        <v>33091388.460000001</v>
      </c>
      <c r="D59" s="35">
        <v>33091388.460000001</v>
      </c>
      <c r="E59" s="35">
        <f>D59*102.8%</f>
        <v>34017947.336879998</v>
      </c>
      <c r="F59" s="35">
        <f t="shared" si="9"/>
        <v>34084130.113800004</v>
      </c>
      <c r="G59" s="35">
        <f t="shared" si="10"/>
        <v>34970449.862312637</v>
      </c>
      <c r="H59" s="71">
        <f t="shared" si="13"/>
        <v>35106654.017214008</v>
      </c>
      <c r="I59" s="45">
        <f t="shared" si="11"/>
        <v>35949622.458457395</v>
      </c>
      <c r="J59" s="72">
        <f t="shared" si="12"/>
        <v>36159853.637730427</v>
      </c>
    </row>
    <row r="60" spans="1:10">
      <c r="A60" s="18" t="s">
        <v>8</v>
      </c>
      <c r="B60" s="35">
        <v>0</v>
      </c>
      <c r="C60" s="35">
        <v>12000000</v>
      </c>
      <c r="D60" s="35">
        <v>0</v>
      </c>
      <c r="E60" s="35">
        <v>0</v>
      </c>
      <c r="F60" s="35">
        <f t="shared" si="9"/>
        <v>0</v>
      </c>
      <c r="G60" s="35">
        <v>0</v>
      </c>
      <c r="H60" s="71">
        <f t="shared" si="13"/>
        <v>0</v>
      </c>
      <c r="I60" s="45">
        <f t="shared" si="11"/>
        <v>0</v>
      </c>
      <c r="J60" s="72">
        <f t="shared" si="12"/>
        <v>0</v>
      </c>
    </row>
    <row r="61" spans="1:10">
      <c r="A61" s="18" t="s">
        <v>9</v>
      </c>
      <c r="B61" s="35">
        <v>10001842.029999999</v>
      </c>
      <c r="C61" s="35">
        <v>12984300.560000001</v>
      </c>
      <c r="D61" s="35">
        <v>25000000</v>
      </c>
      <c r="E61" s="35">
        <f>25000000+20000000</f>
        <v>45000000</v>
      </c>
      <c r="F61" s="35">
        <v>45000000</v>
      </c>
      <c r="G61" s="35">
        <v>45000000</v>
      </c>
      <c r="H61" s="71">
        <f t="shared" si="13"/>
        <v>46350000</v>
      </c>
      <c r="I61" s="45">
        <f t="shared" si="11"/>
        <v>46260000</v>
      </c>
      <c r="J61" s="72">
        <f t="shared" si="12"/>
        <v>47740500</v>
      </c>
    </row>
    <row r="62" spans="1:10" ht="15">
      <c r="A62" s="19" t="s">
        <v>11</v>
      </c>
      <c r="B62" s="47">
        <f>SUM(B63:B66)</f>
        <v>167251544.40000001</v>
      </c>
      <c r="C62" s="47">
        <f>SUM(C63:C66)</f>
        <v>167803544.40000001</v>
      </c>
      <c r="D62" s="47">
        <f>SUM(D63:D66)</f>
        <v>167803544.40000001</v>
      </c>
      <c r="E62" s="47">
        <f>SUM(E63:E66)</f>
        <v>172502043.64320001</v>
      </c>
      <c r="F62" s="47">
        <f>SUM(F63:F66)</f>
        <v>172837650.73199996</v>
      </c>
      <c r="G62" s="47">
        <f>SUM(G63:G66)</f>
        <v>177332100.86520961</v>
      </c>
      <c r="H62" s="83">
        <f>SUM(H63:H66)</f>
        <v>178022780.25395998</v>
      </c>
      <c r="I62" s="47">
        <f>SUM(I63:I66)</f>
        <v>182297399.68943548</v>
      </c>
      <c r="J62" s="83">
        <f>SUM(J63:J66)</f>
        <v>183363463.6615788</v>
      </c>
    </row>
    <row r="63" spans="1:10" ht="28.5">
      <c r="A63" s="20" t="s">
        <v>12</v>
      </c>
      <c r="B63" s="35">
        <v>67718970.939999998</v>
      </c>
      <c r="C63" s="35">
        <v>67718970.939999998</v>
      </c>
      <c r="D63" s="35">
        <v>67718970.939999998</v>
      </c>
      <c r="E63" s="35">
        <f t="shared" ref="E63:E66" si="14">D63*102.8%</f>
        <v>69615102.126320004</v>
      </c>
      <c r="F63" s="35">
        <f t="shared" si="9"/>
        <v>69750540.068199992</v>
      </c>
      <c r="G63" s="35">
        <f t="shared" ref="G63:G99" si="15">E63*102.8%</f>
        <v>71564324.985856965</v>
      </c>
      <c r="H63" s="71">
        <f t="shared" si="13"/>
        <v>71843056.270245999</v>
      </c>
      <c r="I63" s="35">
        <f t="shared" si="11"/>
        <v>73568126.085460961</v>
      </c>
      <c r="J63" s="72">
        <f t="shared" ref="J61:J66" si="16">H63*103%</f>
        <v>73998347.958353385</v>
      </c>
    </row>
    <row r="64" spans="1:10" ht="28.5">
      <c r="A64" s="21" t="s">
        <v>13</v>
      </c>
      <c r="B64" s="35">
        <v>97492771.099999994</v>
      </c>
      <c r="C64" s="35">
        <v>98044771.099999994</v>
      </c>
      <c r="D64" s="35">
        <v>98044771.099999994</v>
      </c>
      <c r="E64" s="35">
        <f t="shared" si="14"/>
        <v>100790024.6908</v>
      </c>
      <c r="F64" s="35">
        <f t="shared" si="9"/>
        <v>100986114.233</v>
      </c>
      <c r="G64" s="35">
        <f t="shared" si="15"/>
        <v>103612145.38214239</v>
      </c>
      <c r="H64" s="71">
        <f t="shared" si="13"/>
        <v>104015697.65999</v>
      </c>
      <c r="I64" s="35">
        <f t="shared" si="11"/>
        <v>106513285.45284238</v>
      </c>
      <c r="J64" s="72">
        <f t="shared" si="16"/>
        <v>107136168.5897897</v>
      </c>
    </row>
    <row r="65" spans="1:10" hidden="1">
      <c r="A65" s="22" t="s">
        <v>35</v>
      </c>
      <c r="B65" s="35"/>
      <c r="C65" s="35"/>
      <c r="D65" s="35"/>
      <c r="E65" s="35">
        <f t="shared" si="14"/>
        <v>0</v>
      </c>
      <c r="F65" s="35">
        <f t="shared" si="9"/>
        <v>0</v>
      </c>
      <c r="G65" s="35">
        <f t="shared" si="15"/>
        <v>0</v>
      </c>
      <c r="H65" s="72">
        <f t="shared" si="13"/>
        <v>0</v>
      </c>
      <c r="I65" s="35">
        <f t="shared" si="11"/>
        <v>0</v>
      </c>
      <c r="J65" s="72">
        <f t="shared" si="16"/>
        <v>0</v>
      </c>
    </row>
    <row r="66" spans="1:10">
      <c r="A66" s="20" t="s">
        <v>31</v>
      </c>
      <c r="B66" s="35">
        <v>2039802.36</v>
      </c>
      <c r="C66" s="35">
        <v>2039802.3599999999</v>
      </c>
      <c r="D66" s="35">
        <v>2039802.36</v>
      </c>
      <c r="E66" s="35">
        <f t="shared" si="14"/>
        <v>2096916.8260800003</v>
      </c>
      <c r="F66" s="35">
        <f t="shared" si="9"/>
        <v>2100996.4308000002</v>
      </c>
      <c r="G66" s="35">
        <f t="shared" si="15"/>
        <v>2155630.4972102405</v>
      </c>
      <c r="H66" s="71">
        <f t="shared" si="13"/>
        <v>2164026.3237240002</v>
      </c>
      <c r="I66" s="35">
        <f t="shared" si="11"/>
        <v>2215988.1511321273</v>
      </c>
      <c r="J66" s="72">
        <f t="shared" si="16"/>
        <v>2228947.1134357201</v>
      </c>
    </row>
    <row r="67" spans="1:10" ht="30">
      <c r="A67" s="5" t="s">
        <v>22</v>
      </c>
      <c r="B67" s="47">
        <f>SUM(B68:B82)</f>
        <v>7666284.6799999997</v>
      </c>
      <c r="C67" s="47">
        <f>SUM(C68:C82)</f>
        <v>7800444.6799999997</v>
      </c>
      <c r="D67" s="47">
        <f>SUM(D68:D82)</f>
        <v>7666284.6799999997</v>
      </c>
      <c r="E67" s="47">
        <f>SUM(E68:E82)</f>
        <v>7880940.651039999</v>
      </c>
      <c r="F67" s="47">
        <f>SUM(F68:F82)</f>
        <v>7896273.2204</v>
      </c>
      <c r="G67" s="47">
        <f>SUM(G68:G82)</f>
        <v>8101606.9892691206</v>
      </c>
      <c r="H67" s="83">
        <f>SUM(H68:H82)</f>
        <v>8133161.4170120005</v>
      </c>
      <c r="I67" s="47">
        <f>SUM(I68:I82)</f>
        <v>8328451.9849686557</v>
      </c>
      <c r="J67" s="83">
        <f>SUM(J68:J82)</f>
        <v>8377156.2595223607</v>
      </c>
    </row>
    <row r="68" spans="1:10" ht="57">
      <c r="A68" s="21" t="s">
        <v>40</v>
      </c>
      <c r="B68" s="35">
        <v>0</v>
      </c>
      <c r="C68" s="1">
        <v>134160</v>
      </c>
      <c r="D68" s="35">
        <v>0</v>
      </c>
      <c r="E68" s="35">
        <v>0</v>
      </c>
      <c r="F68" s="35">
        <f t="shared" si="9"/>
        <v>0</v>
      </c>
      <c r="G68" s="35">
        <f t="shared" si="15"/>
        <v>0</v>
      </c>
      <c r="H68" s="71">
        <f t="shared" si="13"/>
        <v>0</v>
      </c>
      <c r="I68" s="35">
        <f t="shared" si="11"/>
        <v>0</v>
      </c>
      <c r="J68" s="72">
        <v>0</v>
      </c>
    </row>
    <row r="69" spans="1:10" ht="57">
      <c r="A69" s="23" t="s">
        <v>23</v>
      </c>
      <c r="B69" s="35">
        <v>125250</v>
      </c>
      <c r="C69" s="35">
        <v>125250</v>
      </c>
      <c r="D69" s="35">
        <v>125250</v>
      </c>
      <c r="E69" s="35">
        <f t="shared" ref="E69:E99" si="17">D69*102.8%</f>
        <v>128757</v>
      </c>
      <c r="F69" s="35">
        <f t="shared" si="9"/>
        <v>129007.5</v>
      </c>
      <c r="G69" s="35">
        <f t="shared" si="15"/>
        <v>132362.196</v>
      </c>
      <c r="H69" s="71">
        <f t="shared" si="13"/>
        <v>132877.72500000001</v>
      </c>
      <c r="I69" s="35">
        <f t="shared" si="11"/>
        <v>136068.33748799999</v>
      </c>
      <c r="J69" s="72">
        <f t="shared" ref="J69:J74" si="18">H69*103%</f>
        <v>136864.05675000002</v>
      </c>
    </row>
    <row r="70" spans="1:10" ht="42.75">
      <c r="A70" s="24" t="s">
        <v>24</v>
      </c>
      <c r="B70" s="35">
        <v>4323438.3</v>
      </c>
      <c r="C70" s="35">
        <v>4323438.3</v>
      </c>
      <c r="D70" s="35">
        <v>4323438.3</v>
      </c>
      <c r="E70" s="35">
        <f t="shared" si="17"/>
        <v>4444494.5723999999</v>
      </c>
      <c r="F70" s="35">
        <f t="shared" si="9"/>
        <v>4453141.449</v>
      </c>
      <c r="G70" s="35">
        <f t="shared" si="15"/>
        <v>4568940.4204272004</v>
      </c>
      <c r="H70" s="71">
        <f t="shared" si="13"/>
        <v>4586735.6924700001</v>
      </c>
      <c r="I70" s="35">
        <f t="shared" si="11"/>
        <v>4696870.7521991618</v>
      </c>
      <c r="J70" s="72">
        <f t="shared" si="18"/>
        <v>4724337.7632440999</v>
      </c>
    </row>
    <row r="71" spans="1:10" ht="42.75" hidden="1">
      <c r="A71" s="23" t="s">
        <v>44</v>
      </c>
      <c r="B71" s="35"/>
      <c r="C71" s="35"/>
      <c r="D71" s="35"/>
      <c r="E71" s="35">
        <f t="shared" si="17"/>
        <v>0</v>
      </c>
      <c r="F71" s="35">
        <f t="shared" si="9"/>
        <v>0</v>
      </c>
      <c r="G71" s="35">
        <f t="shared" si="15"/>
        <v>0</v>
      </c>
      <c r="H71" s="71">
        <f t="shared" si="13"/>
        <v>0</v>
      </c>
      <c r="I71" s="35">
        <f t="shared" si="11"/>
        <v>0</v>
      </c>
      <c r="J71" s="72">
        <f t="shared" si="18"/>
        <v>0</v>
      </c>
    </row>
    <row r="72" spans="1:10" ht="42.75" hidden="1">
      <c r="A72" s="24" t="s">
        <v>25</v>
      </c>
      <c r="B72" s="35"/>
      <c r="C72" s="35"/>
      <c r="D72" s="35"/>
      <c r="E72" s="35">
        <f t="shared" si="17"/>
        <v>0</v>
      </c>
      <c r="F72" s="35">
        <f t="shared" si="9"/>
        <v>0</v>
      </c>
      <c r="G72" s="35">
        <f t="shared" si="15"/>
        <v>0</v>
      </c>
      <c r="H72" s="71">
        <f t="shared" si="13"/>
        <v>0</v>
      </c>
      <c r="I72" s="35">
        <f t="shared" si="11"/>
        <v>0</v>
      </c>
      <c r="J72" s="72">
        <f t="shared" si="18"/>
        <v>0</v>
      </c>
    </row>
    <row r="73" spans="1:10" ht="42.75" hidden="1">
      <c r="A73" s="23" t="s">
        <v>36</v>
      </c>
      <c r="B73" s="35"/>
      <c r="C73" s="35"/>
      <c r="D73" s="35"/>
      <c r="E73" s="35">
        <f t="shared" si="17"/>
        <v>0</v>
      </c>
      <c r="F73" s="35">
        <f t="shared" si="9"/>
        <v>0</v>
      </c>
      <c r="G73" s="35">
        <f t="shared" si="15"/>
        <v>0</v>
      </c>
      <c r="H73" s="71">
        <f t="shared" si="13"/>
        <v>0</v>
      </c>
      <c r="I73" s="35">
        <f t="shared" si="11"/>
        <v>0</v>
      </c>
      <c r="J73" s="72">
        <f t="shared" si="18"/>
        <v>0</v>
      </c>
    </row>
    <row r="74" spans="1:10" ht="30.75" customHeight="1">
      <c r="A74" s="24" t="s">
        <v>26</v>
      </c>
      <c r="B74" s="35">
        <v>730517.37</v>
      </c>
      <c r="C74" s="35">
        <v>730517.37</v>
      </c>
      <c r="D74" s="35">
        <v>730517.37</v>
      </c>
      <c r="E74" s="35">
        <f t="shared" si="17"/>
        <v>750971.85635999998</v>
      </c>
      <c r="F74" s="35">
        <f t="shared" si="9"/>
        <v>752432.89110000001</v>
      </c>
      <c r="G74" s="35">
        <f t="shared" si="15"/>
        <v>771999.06833807996</v>
      </c>
      <c r="H74" s="71">
        <f t="shared" si="13"/>
        <v>775005.87783300004</v>
      </c>
      <c r="I74" s="35">
        <f t="shared" si="11"/>
        <v>793615.04225154617</v>
      </c>
      <c r="J74" s="72">
        <f t="shared" si="18"/>
        <v>798256.05416799011</v>
      </c>
    </row>
    <row r="75" spans="1:10" ht="71.25" hidden="1">
      <c r="A75" s="23" t="s">
        <v>37</v>
      </c>
      <c r="B75" s="35">
        <v>0</v>
      </c>
      <c r="C75" s="35">
        <v>0</v>
      </c>
      <c r="D75" s="35">
        <v>0</v>
      </c>
      <c r="E75" s="35">
        <f t="shared" si="17"/>
        <v>0</v>
      </c>
      <c r="F75" s="35">
        <f t="shared" si="9"/>
        <v>0</v>
      </c>
      <c r="G75" s="35">
        <f t="shared" si="15"/>
        <v>0</v>
      </c>
      <c r="H75" s="71">
        <f t="shared" si="13"/>
        <v>0</v>
      </c>
      <c r="I75" s="35">
        <f t="shared" si="11"/>
        <v>0</v>
      </c>
      <c r="J75" s="72"/>
    </row>
    <row r="76" spans="1:10" ht="28.5">
      <c r="A76" s="24" t="s">
        <v>38</v>
      </c>
      <c r="B76" s="35">
        <v>2487079.0099999998</v>
      </c>
      <c r="C76" s="35">
        <v>2487079.0099999998</v>
      </c>
      <c r="D76" s="35">
        <v>2487079.0099999998</v>
      </c>
      <c r="E76" s="35">
        <f t="shared" si="17"/>
        <v>2556717.2222799999</v>
      </c>
      <c r="F76" s="35">
        <f t="shared" si="9"/>
        <v>2561691.3802999998</v>
      </c>
      <c r="G76" s="35">
        <f t="shared" si="15"/>
        <v>2628305.3045038399</v>
      </c>
      <c r="H76" s="71">
        <f t="shared" si="13"/>
        <v>2638542.1217089999</v>
      </c>
      <c r="I76" s="35">
        <f t="shared" si="11"/>
        <v>2701897.8530299477</v>
      </c>
      <c r="J76" s="72">
        <f>H76*103%</f>
        <v>2717698.3853602698</v>
      </c>
    </row>
    <row r="77" spans="1:10" ht="57" hidden="1">
      <c r="A77" s="23" t="s">
        <v>40</v>
      </c>
      <c r="B77" s="35"/>
      <c r="C77" s="35"/>
      <c r="D77" s="35"/>
      <c r="E77" s="35">
        <f t="shared" si="17"/>
        <v>0</v>
      </c>
      <c r="F77" s="35">
        <f t="shared" si="9"/>
        <v>0</v>
      </c>
      <c r="G77" s="35">
        <f t="shared" si="15"/>
        <v>0</v>
      </c>
      <c r="H77" s="71">
        <f t="shared" si="13"/>
        <v>0</v>
      </c>
      <c r="I77" s="35">
        <f t="shared" si="11"/>
        <v>0</v>
      </c>
      <c r="J77" s="72"/>
    </row>
    <row r="78" spans="1:10" ht="71.25" hidden="1">
      <c r="A78" s="24" t="s">
        <v>30</v>
      </c>
      <c r="B78" s="35"/>
      <c r="C78" s="35"/>
      <c r="D78" s="35"/>
      <c r="E78" s="35">
        <f t="shared" si="17"/>
        <v>0</v>
      </c>
      <c r="F78" s="35">
        <f t="shared" si="9"/>
        <v>0</v>
      </c>
      <c r="G78" s="35">
        <f t="shared" si="15"/>
        <v>0</v>
      </c>
      <c r="H78" s="71">
        <f t="shared" si="13"/>
        <v>0</v>
      </c>
      <c r="I78" s="35">
        <f t="shared" si="11"/>
        <v>0</v>
      </c>
      <c r="J78" s="72"/>
    </row>
    <row r="79" spans="1:10" ht="85.5" hidden="1">
      <c r="A79" s="23" t="s">
        <v>41</v>
      </c>
      <c r="B79" s="35"/>
      <c r="C79" s="35"/>
      <c r="D79" s="35"/>
      <c r="E79" s="35">
        <f t="shared" si="17"/>
        <v>0</v>
      </c>
      <c r="F79" s="35">
        <f t="shared" si="9"/>
        <v>0</v>
      </c>
      <c r="G79" s="35">
        <f t="shared" si="15"/>
        <v>0</v>
      </c>
      <c r="H79" s="71">
        <f t="shared" si="13"/>
        <v>0</v>
      </c>
      <c r="I79" s="35">
        <f t="shared" si="11"/>
        <v>0</v>
      </c>
      <c r="J79" s="72"/>
    </row>
    <row r="80" spans="1:10" ht="71.25" hidden="1">
      <c r="A80" s="23" t="s">
        <v>43</v>
      </c>
      <c r="B80" s="35"/>
      <c r="C80" s="35"/>
      <c r="D80" s="35"/>
      <c r="E80" s="35">
        <f t="shared" si="17"/>
        <v>0</v>
      </c>
      <c r="F80" s="35">
        <f t="shared" si="9"/>
        <v>0</v>
      </c>
      <c r="G80" s="35">
        <f t="shared" si="15"/>
        <v>0</v>
      </c>
      <c r="H80" s="71">
        <f t="shared" si="13"/>
        <v>0</v>
      </c>
      <c r="I80" s="35">
        <f t="shared" si="11"/>
        <v>0</v>
      </c>
      <c r="J80" s="72"/>
    </row>
    <row r="81" spans="1:10" ht="71.25" hidden="1">
      <c r="A81" s="24" t="s">
        <v>42</v>
      </c>
      <c r="B81" s="35"/>
      <c r="C81" s="35"/>
      <c r="D81" s="35"/>
      <c r="E81" s="35">
        <f t="shared" si="17"/>
        <v>0</v>
      </c>
      <c r="F81" s="35">
        <f t="shared" si="9"/>
        <v>0</v>
      </c>
      <c r="G81" s="35">
        <f t="shared" si="15"/>
        <v>0</v>
      </c>
      <c r="H81" s="71">
        <f t="shared" si="13"/>
        <v>0</v>
      </c>
      <c r="I81" s="35">
        <f t="shared" si="11"/>
        <v>0</v>
      </c>
      <c r="J81" s="72"/>
    </row>
    <row r="82" spans="1:10" ht="88.5" hidden="1" customHeight="1">
      <c r="A82" s="4" t="s">
        <v>61</v>
      </c>
      <c r="B82" s="35">
        <v>0</v>
      </c>
      <c r="C82" s="35"/>
      <c r="D82" s="35">
        <v>0</v>
      </c>
      <c r="E82" s="35">
        <f t="shared" si="17"/>
        <v>0</v>
      </c>
      <c r="F82" s="35">
        <f t="shared" si="9"/>
        <v>0</v>
      </c>
      <c r="G82" s="35">
        <f t="shared" si="15"/>
        <v>0</v>
      </c>
      <c r="H82" s="71">
        <f t="shared" si="13"/>
        <v>0</v>
      </c>
      <c r="I82" s="35">
        <f t="shared" si="11"/>
        <v>0</v>
      </c>
      <c r="J82" s="72"/>
    </row>
    <row r="83" spans="1:10" ht="15">
      <c r="A83" s="3" t="s">
        <v>29</v>
      </c>
      <c r="B83" s="35">
        <v>0</v>
      </c>
      <c r="C83" s="35">
        <v>109544611.09999999</v>
      </c>
      <c r="D83" s="35">
        <v>327853505.48000002</v>
      </c>
      <c r="E83" s="35">
        <f>D83*102.8%-33872139.48</f>
        <v>303161264.15344</v>
      </c>
      <c r="F83" s="35">
        <f>233911474.69+84925231.65-16010602.28</f>
        <v>302826104.06000006</v>
      </c>
      <c r="G83" s="35">
        <f>239062022.51+45440633.64+9143436.99</f>
        <v>293646093.13999999</v>
      </c>
      <c r="H83" s="71">
        <f>239889575.35+76605673.18-16010602.28</f>
        <v>300484646.25</v>
      </c>
      <c r="I83" s="35">
        <f>291405048.656681+448296.86</f>
        <v>291853345.51668102</v>
      </c>
      <c r="J83" s="72">
        <v>298252863.42000002</v>
      </c>
    </row>
    <row r="84" spans="1:10" ht="30" hidden="1">
      <c r="A84" s="3" t="s">
        <v>32</v>
      </c>
      <c r="B84" s="35">
        <v>3632754</v>
      </c>
      <c r="C84" s="35"/>
      <c r="D84" s="35"/>
      <c r="E84" s="35">
        <f t="shared" si="17"/>
        <v>0</v>
      </c>
      <c r="F84" s="35">
        <f t="shared" si="9"/>
        <v>0</v>
      </c>
      <c r="G84" s="35">
        <f t="shared" si="15"/>
        <v>0</v>
      </c>
      <c r="H84" s="71">
        <f t="shared" si="13"/>
        <v>0</v>
      </c>
      <c r="I84" s="35">
        <f t="shared" si="11"/>
        <v>0</v>
      </c>
      <c r="J84" s="71">
        <f t="shared" ref="J83:J99" si="19">H84*103%</f>
        <v>0</v>
      </c>
    </row>
    <row r="85" spans="1:10" ht="30" hidden="1">
      <c r="A85" s="3" t="s">
        <v>33</v>
      </c>
      <c r="B85" s="35">
        <v>0</v>
      </c>
      <c r="C85" s="35"/>
      <c r="D85" s="35"/>
      <c r="E85" s="35">
        <f t="shared" si="17"/>
        <v>0</v>
      </c>
      <c r="F85" s="35">
        <f t="shared" si="9"/>
        <v>0</v>
      </c>
      <c r="G85" s="35">
        <f t="shared" si="15"/>
        <v>0</v>
      </c>
      <c r="H85" s="71">
        <f t="shared" si="13"/>
        <v>0</v>
      </c>
      <c r="I85" s="35">
        <f t="shared" si="11"/>
        <v>0</v>
      </c>
      <c r="J85" s="71">
        <f t="shared" si="19"/>
        <v>0</v>
      </c>
    </row>
    <row r="86" spans="1:10" ht="30">
      <c r="A86" s="2" t="s">
        <v>19</v>
      </c>
      <c r="B86" s="35">
        <v>2000000</v>
      </c>
      <c r="C86" s="38">
        <v>2000000</v>
      </c>
      <c r="D86" s="35">
        <v>2000000</v>
      </c>
      <c r="E86" s="35">
        <f t="shared" si="17"/>
        <v>2056000</v>
      </c>
      <c r="F86" s="35">
        <f t="shared" si="9"/>
        <v>2060000</v>
      </c>
      <c r="G86" s="35">
        <f t="shared" si="15"/>
        <v>2113568</v>
      </c>
      <c r="H86" s="71">
        <f t="shared" si="13"/>
        <v>2121800</v>
      </c>
      <c r="I86" s="35">
        <f t="shared" si="11"/>
        <v>2172747.9040000001</v>
      </c>
      <c r="J86" s="72">
        <f t="shared" si="19"/>
        <v>2185454</v>
      </c>
    </row>
    <row r="87" spans="1:10" ht="15">
      <c r="A87" s="19" t="s">
        <v>14</v>
      </c>
      <c r="B87" s="35">
        <v>2580000</v>
      </c>
      <c r="C87" s="35">
        <v>4580000</v>
      </c>
      <c r="D87" s="35">
        <v>4580000</v>
      </c>
      <c r="E87" s="35">
        <f t="shared" si="17"/>
        <v>4708240</v>
      </c>
      <c r="F87" s="35">
        <f t="shared" si="9"/>
        <v>4717400</v>
      </c>
      <c r="G87" s="35">
        <f t="shared" si="15"/>
        <v>4840070.72</v>
      </c>
      <c r="H87" s="71">
        <f t="shared" si="13"/>
        <v>4858922</v>
      </c>
      <c r="I87" s="35">
        <f t="shared" si="11"/>
        <v>4975592.7001599995</v>
      </c>
      <c r="J87" s="72">
        <f t="shared" si="19"/>
        <v>5004689.66</v>
      </c>
    </row>
    <row r="88" spans="1:10" ht="15" hidden="1">
      <c r="A88" s="19" t="s">
        <v>15</v>
      </c>
      <c r="B88" s="35">
        <v>0</v>
      </c>
      <c r="C88" s="35"/>
      <c r="D88" s="35"/>
      <c r="E88" s="35">
        <f t="shared" si="17"/>
        <v>0</v>
      </c>
      <c r="F88" s="35">
        <f t="shared" si="9"/>
        <v>0</v>
      </c>
      <c r="G88" s="35">
        <f t="shared" si="15"/>
        <v>0</v>
      </c>
      <c r="H88" s="71">
        <f t="shared" si="13"/>
        <v>0</v>
      </c>
      <c r="I88" s="35">
        <f t="shared" si="11"/>
        <v>0</v>
      </c>
      <c r="J88" s="72">
        <f t="shared" si="19"/>
        <v>0</v>
      </c>
    </row>
    <row r="89" spans="1:10" ht="15">
      <c r="A89" s="19" t="s">
        <v>16</v>
      </c>
      <c r="B89" s="35">
        <v>492311.67</v>
      </c>
      <c r="C89" s="33">
        <v>610311.66999999993</v>
      </c>
      <c r="D89" s="35">
        <v>610311.67000000004</v>
      </c>
      <c r="E89" s="35">
        <f t="shared" si="17"/>
        <v>627400.39676000003</v>
      </c>
      <c r="F89" s="35">
        <f t="shared" si="9"/>
        <v>628621.02010000008</v>
      </c>
      <c r="G89" s="35">
        <f t="shared" si="15"/>
        <v>644967.60786928004</v>
      </c>
      <c r="H89" s="71">
        <f t="shared" si="13"/>
        <v>647479.65070300014</v>
      </c>
      <c r="I89" s="35">
        <f t="shared" si="11"/>
        <v>663026.70088961988</v>
      </c>
      <c r="J89" s="72">
        <f t="shared" si="19"/>
        <v>666904.0402240901</v>
      </c>
    </row>
    <row r="90" spans="1:10" ht="30">
      <c r="A90" s="5" t="s">
        <v>17</v>
      </c>
      <c r="B90" s="35">
        <v>1960000</v>
      </c>
      <c r="C90" s="35">
        <v>1960000</v>
      </c>
      <c r="D90" s="35">
        <v>1960000</v>
      </c>
      <c r="E90" s="35">
        <f t="shared" si="17"/>
        <v>2014880</v>
      </c>
      <c r="F90" s="35">
        <f t="shared" si="9"/>
        <v>2018800</v>
      </c>
      <c r="G90" s="35">
        <f t="shared" si="15"/>
        <v>2071296.6400000001</v>
      </c>
      <c r="H90" s="71">
        <f t="shared" si="13"/>
        <v>2079364</v>
      </c>
      <c r="I90" s="35">
        <f t="shared" si="11"/>
        <v>2129292.9459200003</v>
      </c>
      <c r="J90" s="72">
        <f t="shared" si="19"/>
        <v>2141744.92</v>
      </c>
    </row>
    <row r="91" spans="1:10" ht="31.5" hidden="1" customHeight="1">
      <c r="A91" s="5" t="s">
        <v>21</v>
      </c>
      <c r="B91" s="35">
        <v>4604223.4000000004</v>
      </c>
      <c r="C91" s="35"/>
      <c r="D91" s="35"/>
      <c r="E91" s="35">
        <f t="shared" si="17"/>
        <v>0</v>
      </c>
      <c r="F91" s="35">
        <f t="shared" si="9"/>
        <v>0</v>
      </c>
      <c r="G91" s="35">
        <f t="shared" si="15"/>
        <v>0</v>
      </c>
      <c r="H91" s="71">
        <f t="shared" si="13"/>
        <v>0</v>
      </c>
      <c r="I91" s="35">
        <f t="shared" si="11"/>
        <v>0</v>
      </c>
      <c r="J91" s="72">
        <f t="shared" si="19"/>
        <v>0</v>
      </c>
    </row>
    <row r="92" spans="1:10" ht="29.25" customHeight="1">
      <c r="A92" s="5" t="s">
        <v>34</v>
      </c>
      <c r="B92" s="35">
        <v>2936806.4</v>
      </c>
      <c r="C92" s="35">
        <v>3548395.82</v>
      </c>
      <c r="D92" s="35">
        <v>3548395.82</v>
      </c>
      <c r="E92" s="35">
        <f t="shared" si="17"/>
        <v>3647750.9029600001</v>
      </c>
      <c r="F92" s="35">
        <f t="shared" si="9"/>
        <v>3654847.6946</v>
      </c>
      <c r="G92" s="35">
        <f t="shared" si="15"/>
        <v>3749887.9282428804</v>
      </c>
      <c r="H92" s="71">
        <f t="shared" si="13"/>
        <v>3764493.1254380001</v>
      </c>
      <c r="I92" s="35">
        <f t="shared" si="11"/>
        <v>3854884.790233681</v>
      </c>
      <c r="J92" s="72">
        <f t="shared" si="19"/>
        <v>3877427.9192011403</v>
      </c>
    </row>
    <row r="93" spans="1:10" ht="14.25" hidden="1" customHeight="1">
      <c r="A93" s="2" t="s">
        <v>10</v>
      </c>
      <c r="B93" s="35">
        <v>4604223.4000000004</v>
      </c>
      <c r="C93" s="35"/>
      <c r="D93" s="35"/>
      <c r="E93" s="35">
        <f t="shared" si="17"/>
        <v>0</v>
      </c>
      <c r="F93" s="35">
        <f t="shared" si="9"/>
        <v>0</v>
      </c>
      <c r="G93" s="35">
        <f t="shared" si="15"/>
        <v>0</v>
      </c>
      <c r="H93" s="71">
        <f t="shared" si="13"/>
        <v>0</v>
      </c>
      <c r="I93" s="35">
        <f t="shared" si="11"/>
        <v>0</v>
      </c>
      <c r="J93" s="71">
        <f t="shared" si="19"/>
        <v>0</v>
      </c>
    </row>
    <row r="94" spans="1:10" ht="13.5" hidden="1" customHeight="1">
      <c r="A94" s="5" t="s">
        <v>1</v>
      </c>
      <c r="B94" s="35">
        <v>4604223.4000000004</v>
      </c>
      <c r="C94" s="35"/>
      <c r="D94" s="35"/>
      <c r="E94" s="35">
        <f t="shared" si="17"/>
        <v>0</v>
      </c>
      <c r="F94" s="35">
        <f t="shared" si="9"/>
        <v>0</v>
      </c>
      <c r="G94" s="35">
        <f t="shared" si="15"/>
        <v>0</v>
      </c>
      <c r="H94" s="71">
        <f t="shared" si="13"/>
        <v>0</v>
      </c>
      <c r="I94" s="35">
        <f t="shared" si="11"/>
        <v>0</v>
      </c>
      <c r="J94" s="71">
        <f t="shared" si="19"/>
        <v>0</v>
      </c>
    </row>
    <row r="95" spans="1:10" ht="14.25" hidden="1" customHeight="1">
      <c r="A95" s="5" t="s">
        <v>2</v>
      </c>
      <c r="B95" s="35">
        <v>4604223.4000000004</v>
      </c>
      <c r="C95" s="35"/>
      <c r="D95" s="35"/>
      <c r="E95" s="35">
        <f t="shared" si="17"/>
        <v>0</v>
      </c>
      <c r="F95" s="35">
        <f t="shared" si="9"/>
        <v>0</v>
      </c>
      <c r="G95" s="35">
        <f t="shared" si="15"/>
        <v>0</v>
      </c>
      <c r="H95" s="71">
        <f t="shared" si="13"/>
        <v>0</v>
      </c>
      <c r="I95" s="35">
        <f t="shared" si="11"/>
        <v>0</v>
      </c>
      <c r="J95" s="71">
        <f t="shared" si="19"/>
        <v>0</v>
      </c>
    </row>
    <row r="96" spans="1:10" ht="15.75" hidden="1" customHeight="1">
      <c r="A96" s="5" t="s">
        <v>20</v>
      </c>
      <c r="B96" s="35">
        <v>4604223.4000000004</v>
      </c>
      <c r="C96" s="35"/>
      <c r="D96" s="35"/>
      <c r="E96" s="35">
        <f t="shared" si="17"/>
        <v>0</v>
      </c>
      <c r="F96" s="35">
        <f t="shared" si="9"/>
        <v>0</v>
      </c>
      <c r="G96" s="35">
        <f t="shared" si="15"/>
        <v>0</v>
      </c>
      <c r="H96" s="71">
        <f t="shared" si="13"/>
        <v>0</v>
      </c>
      <c r="I96" s="35">
        <f t="shared" si="11"/>
        <v>0</v>
      </c>
      <c r="J96" s="72">
        <f t="shared" si="19"/>
        <v>0</v>
      </c>
    </row>
    <row r="97" spans="1:10" ht="45">
      <c r="A97" s="5" t="s">
        <v>39</v>
      </c>
      <c r="B97" s="35">
        <v>0</v>
      </c>
      <c r="C97" s="35">
        <v>21061611.609999999</v>
      </c>
      <c r="D97" s="35">
        <v>21061611.609999999</v>
      </c>
      <c r="E97" s="35">
        <f t="shared" si="17"/>
        <v>21651336.73508</v>
      </c>
      <c r="F97" s="35">
        <f t="shared" si="9"/>
        <v>21693459.958299998</v>
      </c>
      <c r="G97" s="35">
        <f t="shared" si="15"/>
        <v>22257574.16366224</v>
      </c>
      <c r="H97" s="71">
        <f t="shared" si="13"/>
        <v>22344263.757048998</v>
      </c>
      <c r="I97" s="35">
        <f t="shared" si="11"/>
        <v>22880786.240244783</v>
      </c>
      <c r="J97" s="72">
        <f t="shared" si="19"/>
        <v>23014591.669760469</v>
      </c>
    </row>
    <row r="98" spans="1:10" ht="30">
      <c r="A98" s="5" t="s">
        <v>59</v>
      </c>
      <c r="B98" s="35">
        <v>1250000</v>
      </c>
      <c r="C98" s="35">
        <v>1250000</v>
      </c>
      <c r="D98" s="35">
        <v>1250000</v>
      </c>
      <c r="E98" s="35">
        <f t="shared" si="17"/>
        <v>1285000</v>
      </c>
      <c r="F98" s="35">
        <f t="shared" si="9"/>
        <v>1287500</v>
      </c>
      <c r="G98" s="35">
        <f t="shared" si="15"/>
        <v>1320980</v>
      </c>
      <c r="H98" s="71">
        <f t="shared" si="13"/>
        <v>1326125</v>
      </c>
      <c r="I98" s="35">
        <f t="shared" si="11"/>
        <v>1357967.44</v>
      </c>
      <c r="J98" s="72">
        <f t="shared" si="19"/>
        <v>1365908.75</v>
      </c>
    </row>
    <row r="99" spans="1:10" ht="45">
      <c r="A99" s="5" t="s">
        <v>49</v>
      </c>
      <c r="B99" s="35">
        <v>23415037.460000001</v>
      </c>
      <c r="C99" s="35">
        <v>23415037.460000001</v>
      </c>
      <c r="D99" s="35">
        <v>23415037.460000001</v>
      </c>
      <c r="E99" s="35">
        <f t="shared" si="17"/>
        <v>24070658.508880001</v>
      </c>
      <c r="F99" s="35">
        <f t="shared" si="9"/>
        <v>24117488.583800003</v>
      </c>
      <c r="G99" s="35">
        <f t="shared" si="15"/>
        <v>24744636.947128642</v>
      </c>
      <c r="H99" s="71">
        <f t="shared" si="13"/>
        <v>24841013.241314005</v>
      </c>
      <c r="I99" s="35">
        <f t="shared" si="11"/>
        <v>25437486.781648245</v>
      </c>
      <c r="J99" s="72">
        <f t="shared" si="19"/>
        <v>25586243.638553426</v>
      </c>
    </row>
    <row r="100" spans="1:10" ht="30" hidden="1">
      <c r="A100" s="5" t="s">
        <v>92</v>
      </c>
      <c r="B100" s="35"/>
      <c r="C100" s="35"/>
      <c r="D100" s="35">
        <v>0</v>
      </c>
      <c r="E100" s="35"/>
      <c r="F100" s="35"/>
      <c r="G100" s="35"/>
      <c r="H100" s="72"/>
      <c r="I100" s="35"/>
      <c r="J100" s="72"/>
    </row>
    <row r="101" spans="1:10" ht="12.75" hidden="1" customHeight="1">
      <c r="A101" s="27" t="s">
        <v>60</v>
      </c>
      <c r="B101" s="35"/>
      <c r="C101" s="35"/>
      <c r="D101" s="35"/>
      <c r="E101" s="35"/>
      <c r="F101" s="35"/>
      <c r="G101" s="35"/>
      <c r="H101" s="72"/>
      <c r="I101" s="35"/>
      <c r="J101" s="72"/>
    </row>
    <row r="102" spans="1:10" ht="15">
      <c r="A102" s="2" t="s">
        <v>27</v>
      </c>
      <c r="B102" s="47">
        <f t="shared" ref="B102:H102" si="20">B103+B104</f>
        <v>161363506.28999999</v>
      </c>
      <c r="C102" s="47">
        <f t="shared" si="20"/>
        <v>145785100</v>
      </c>
      <c r="D102" s="47">
        <f t="shared" si="20"/>
        <v>145785100</v>
      </c>
      <c r="E102" s="47">
        <f t="shared" si="20"/>
        <v>149867082.80000001</v>
      </c>
      <c r="F102" s="47">
        <f t="shared" si="20"/>
        <v>150158653</v>
      </c>
      <c r="G102" s="47">
        <f t="shared" si="20"/>
        <v>154063361.11840001</v>
      </c>
      <c r="H102" s="83">
        <f t="shared" si="20"/>
        <v>145785100</v>
      </c>
      <c r="I102" s="47">
        <f t="shared" ref="I102:J102" si="21">I103+I104</f>
        <v>158377135.2297152</v>
      </c>
      <c r="J102" s="83">
        <f t="shared" si="21"/>
        <v>150158653</v>
      </c>
    </row>
    <row r="103" spans="1:10" ht="28.5">
      <c r="A103" s="25" t="s">
        <v>28</v>
      </c>
      <c r="B103" s="35">
        <v>147497400</v>
      </c>
      <c r="C103" s="35">
        <v>145785100</v>
      </c>
      <c r="D103" s="35">
        <v>145785100</v>
      </c>
      <c r="E103" s="35">
        <f t="shared" ref="E103" si="22">D103*102.8%</f>
        <v>149867082.80000001</v>
      </c>
      <c r="F103" s="35">
        <f t="shared" ref="F103" si="23">D103*103%</f>
        <v>150158653</v>
      </c>
      <c r="G103" s="35">
        <f t="shared" ref="G103" si="24">E103*102.8%</f>
        <v>154063361.11840001</v>
      </c>
      <c r="H103" s="71">
        <v>145785100</v>
      </c>
      <c r="I103" s="35">
        <f t="shared" ref="I103" si="25">G103*102.8%</f>
        <v>158377135.2297152</v>
      </c>
      <c r="J103" s="72">
        <f t="shared" ref="J103" si="26">H103*103%</f>
        <v>150158653</v>
      </c>
    </row>
    <row r="104" spans="1:10" ht="85.5">
      <c r="A104" s="26" t="s">
        <v>51</v>
      </c>
      <c r="B104" s="35">
        <v>13866106.289999999</v>
      </c>
      <c r="C104" s="35">
        <v>0</v>
      </c>
      <c r="D104" s="35">
        <v>0</v>
      </c>
      <c r="E104" s="35">
        <v>0</v>
      </c>
      <c r="F104" s="35"/>
      <c r="G104" s="35">
        <v>0</v>
      </c>
      <c r="H104" s="72">
        <v>0</v>
      </c>
      <c r="I104" s="35">
        <v>0</v>
      </c>
      <c r="J104" s="72"/>
    </row>
    <row r="105" spans="1:10" hidden="1">
      <c r="A105" s="26"/>
      <c r="B105" s="35"/>
      <c r="C105" s="35"/>
      <c r="D105" s="35"/>
      <c r="E105" s="35"/>
      <c r="F105" s="35"/>
      <c r="G105" s="35"/>
      <c r="H105" s="72"/>
      <c r="I105" s="35"/>
      <c r="J105" s="72"/>
    </row>
    <row r="106" spans="1:10" ht="75" hidden="1">
      <c r="A106" s="2" t="s">
        <v>56</v>
      </c>
      <c r="B106" s="37"/>
      <c r="C106" s="40"/>
      <c r="D106" s="37">
        <v>0</v>
      </c>
      <c r="E106" s="37">
        <v>0</v>
      </c>
      <c r="F106" s="37"/>
      <c r="G106" s="37">
        <v>0</v>
      </c>
      <c r="H106" s="75"/>
      <c r="I106" s="37"/>
      <c r="J106" s="75"/>
    </row>
    <row r="107" spans="1:10" ht="30" hidden="1">
      <c r="A107" s="2" t="s">
        <v>57</v>
      </c>
      <c r="B107" s="37"/>
      <c r="C107" s="40"/>
      <c r="D107" s="37">
        <v>0</v>
      </c>
      <c r="E107" s="37">
        <v>0</v>
      </c>
      <c r="F107" s="37"/>
      <c r="G107" s="37">
        <v>0</v>
      </c>
      <c r="H107" s="75"/>
      <c r="I107" s="37"/>
      <c r="J107" s="75"/>
    </row>
    <row r="108" spans="1:10" hidden="1">
      <c r="B108" s="33">
        <v>6735203723.6599998</v>
      </c>
      <c r="C108" s="33">
        <v>6658918306.0800009</v>
      </c>
      <c r="D108" s="33">
        <v>5094435304.7299995</v>
      </c>
      <c r="E108" s="33">
        <v>5094435304.7299995</v>
      </c>
      <c r="F108" s="33"/>
      <c r="G108" s="33">
        <v>5165890600.6099997</v>
      </c>
      <c r="H108" s="70"/>
      <c r="I108" s="33">
        <v>5141828392.1800003</v>
      </c>
      <c r="J108" s="70">
        <v>5226472350.3800001</v>
      </c>
    </row>
    <row r="109" spans="1:10" hidden="1">
      <c r="B109" s="33">
        <f>B14-B108</f>
        <v>146389306.47000122</v>
      </c>
      <c r="C109" s="33">
        <f>C14-C108</f>
        <v>-350605841.96600056</v>
      </c>
      <c r="D109" s="33">
        <f>D14-D108</f>
        <v>1454523658.7740011</v>
      </c>
      <c r="E109" s="33">
        <f>E14-E108</f>
        <v>1622874073.4082718</v>
      </c>
      <c r="F109" s="33"/>
      <c r="G109" s="33">
        <f>G14-G108</f>
        <v>1719791456.8425684</v>
      </c>
      <c r="H109" s="70"/>
      <c r="I109" s="33">
        <f>I14-I108</f>
        <v>1926189627.7861595</v>
      </c>
      <c r="J109" s="70">
        <f>J14-J108</f>
        <v>1879543464.784874</v>
      </c>
    </row>
    <row r="110" spans="1:10" hidden="1"/>
    <row r="111" spans="1:10" hidden="1">
      <c r="C111" s="33"/>
      <c r="D111" s="33"/>
      <c r="E111" s="33"/>
      <c r="F111" s="33"/>
      <c r="G111" s="33"/>
      <c r="H111" s="70"/>
      <c r="I111" s="33">
        <v>3379053601.7800002</v>
      </c>
      <c r="J111" s="70">
        <v>3249094007.1799998</v>
      </c>
    </row>
    <row r="112" spans="1:10" hidden="1">
      <c r="I112" s="33">
        <f>I111*5%</f>
        <v>168952680.08900002</v>
      </c>
      <c r="J112" s="70">
        <f t="shared" ref="J112" si="27">J111*5%</f>
        <v>162454700.359</v>
      </c>
    </row>
    <row r="113" hidden="1"/>
    <row r="114" hidden="1"/>
    <row r="115" hidden="1"/>
    <row r="116" hidden="1"/>
    <row r="117" hidden="1"/>
    <row r="118" hidden="1"/>
    <row r="119" hidden="1"/>
    <row r="120" hidden="1"/>
  </sheetData>
  <mergeCells count="11">
    <mergeCell ref="D11:D13"/>
    <mergeCell ref="A8:J8"/>
    <mergeCell ref="A2:J2"/>
    <mergeCell ref="G4:J4"/>
    <mergeCell ref="A11:A13"/>
    <mergeCell ref="B11:B13"/>
    <mergeCell ref="C11:C13"/>
    <mergeCell ref="A9:J9"/>
    <mergeCell ref="I11:J12"/>
    <mergeCell ref="E11:F12"/>
    <mergeCell ref="G11:H12"/>
  </mergeCells>
  <phoneticPr fontId="0" type="noConversion"/>
  <printOptions horizontalCentered="1"/>
  <pageMargins left="0.39370078740157483" right="0.23622047244094491" top="0.23622047244094491" bottom="0.19685039370078741" header="0.15748031496062992" footer="0.1574803149606299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Гусарова Екатерина Михайловна</cp:lastModifiedBy>
  <cp:lastPrinted>2024-11-02T06:04:28Z</cp:lastPrinted>
  <dcterms:created xsi:type="dcterms:W3CDTF">1996-10-08T23:32:33Z</dcterms:created>
  <dcterms:modified xsi:type="dcterms:W3CDTF">2024-11-15T08:43:20Z</dcterms:modified>
</cp:coreProperties>
</file>