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0980"/>
  </bookViews>
  <sheets>
    <sheet name="Расчет показателей" sheetId="1" r:id="rId1"/>
    <sheet name="Отчет МУК" sheetId="2" r:id="rId2"/>
  </sheets>
  <definedNames>
    <definedName name="_xlnm.Print_Area" localSheetId="1">'Отчет МУК'!$A$1:$T$22</definedName>
  </definedNames>
  <calcPr calcId="162913"/>
</workbook>
</file>

<file path=xl/calcChain.xml><?xml version="1.0" encoding="utf-8"?>
<calcChain xmlns="http://schemas.openxmlformats.org/spreadsheetml/2006/main">
  <c r="T9" i="1" l="1"/>
  <c r="T10" i="1" l="1"/>
  <c r="E24" i="2" l="1"/>
  <c r="D20" i="2"/>
  <c r="B20" i="2"/>
  <c r="T17" i="2"/>
  <c r="S17" i="2" s="1"/>
  <c r="R17" i="2"/>
  <c r="Q17" i="2" s="1"/>
  <c r="P17" i="2"/>
  <c r="O17" i="2" s="1"/>
  <c r="N17" i="2"/>
  <c r="L17" i="2"/>
  <c r="K17" i="2" s="1"/>
  <c r="J17" i="2"/>
  <c r="I17" i="2" s="1"/>
  <c r="H17" i="2"/>
  <c r="G17" i="2" s="1"/>
  <c r="F17" i="2"/>
  <c r="E17" i="2" s="1"/>
  <c r="C17" i="2"/>
  <c r="T15" i="2"/>
  <c r="S15" i="2" s="1"/>
  <c r="R15" i="2"/>
  <c r="Q15" i="2" s="1"/>
  <c r="P15" i="2"/>
  <c r="O15" i="2" s="1"/>
  <c r="N15" i="2"/>
  <c r="M15" i="2" s="1"/>
  <c r="L15" i="2"/>
  <c r="K15" i="2" s="1"/>
  <c r="J15" i="2"/>
  <c r="I15" i="2" s="1"/>
  <c r="H15" i="2"/>
  <c r="G15" i="2" s="1"/>
  <c r="F15" i="2"/>
  <c r="E15" i="2" s="1"/>
  <c r="C15" i="2"/>
  <c r="T13" i="2"/>
  <c r="S13" i="2" s="1"/>
  <c r="R13" i="2"/>
  <c r="Q13" i="2" s="1"/>
  <c r="P13" i="2"/>
  <c r="O13" i="2" s="1"/>
  <c r="N13" i="2"/>
  <c r="M13" i="2" s="1"/>
  <c r="L13" i="2"/>
  <c r="K13" i="2" s="1"/>
  <c r="J13" i="2"/>
  <c r="I13" i="2" s="1"/>
  <c r="H13" i="2"/>
  <c r="G13" i="2"/>
  <c r="F13" i="2"/>
  <c r="E13" i="2" s="1"/>
  <c r="C13" i="2"/>
  <c r="T7" i="2"/>
  <c r="S7" i="2" s="1"/>
  <c r="R7" i="2"/>
  <c r="Q7" i="2" s="1"/>
  <c r="P7" i="2"/>
  <c r="O7" i="2" s="1"/>
  <c r="N7" i="2"/>
  <c r="M7" i="2" s="1"/>
  <c r="L7" i="2"/>
  <c r="K7" i="2" s="1"/>
  <c r="J7" i="2"/>
  <c r="I7" i="2" s="1"/>
  <c r="H7" i="2"/>
  <c r="G7" i="2" s="1"/>
  <c r="F7" i="2"/>
  <c r="E7" i="2" s="1"/>
  <c r="C7" i="2"/>
  <c r="O20" i="2" l="1"/>
  <c r="O21" i="2" s="1"/>
  <c r="N20" i="2"/>
  <c r="J20" i="2"/>
  <c r="I20" i="2"/>
  <c r="I21" i="2" s="1"/>
  <c r="C20" i="2"/>
  <c r="C21" i="2" s="1"/>
  <c r="F20" i="2"/>
  <c r="K20" i="2"/>
  <c r="K21" i="2" s="1"/>
  <c r="T20" i="2"/>
  <c r="G20" i="2"/>
  <c r="G21" i="2" s="1"/>
  <c r="M17" i="2"/>
  <c r="M20" i="2" s="1"/>
  <c r="M21" i="2" s="1"/>
  <c r="R20" i="2"/>
  <c r="E20" i="2"/>
  <c r="E21" i="2" s="1"/>
  <c r="S20" i="2"/>
  <c r="S21" i="2" s="1"/>
  <c r="Q20" i="2"/>
  <c r="Q21" i="2" s="1"/>
  <c r="H20" i="2"/>
  <c r="L20" i="2"/>
  <c r="P20" i="2"/>
  <c r="T16" i="1"/>
  <c r="T15" i="1"/>
  <c r="T14" i="1"/>
  <c r="T13" i="1"/>
  <c r="T12" i="1"/>
  <c r="T11" i="1"/>
</calcChain>
</file>

<file path=xl/sharedStrings.xml><?xml version="1.0" encoding="utf-8"?>
<sst xmlns="http://schemas.openxmlformats.org/spreadsheetml/2006/main" count="116" uniqueCount="68">
  <si>
    <t>1. ПОКАЗАТЕЛТИ КАЧЕСТВА УПРАВЛЕНИЯ РАСХОДАМИ</t>
  </si>
  <si>
    <t>4. КАЧЕСТВО УПРАВЛЕНИЯ АКТИВАМИ</t>
  </si>
  <si>
    <t>5. ПОКАЗАТЕЛИ КАЧЕСТВА ОРГАНИЗАЦИИ И ОСУЩЕСТВЛЕНИЯ ФИНАНСОВОГО КОНТРОЛЯ</t>
  </si>
  <si>
    <t>6. РЕЗУЛЬТАТ</t>
  </si>
  <si>
    <t>Качественное планирование расходов (Р1)</t>
  </si>
  <si>
    <t>Равномерность расходов (Р2)</t>
  </si>
  <si>
    <t>Доля неисполненных на конец отчетного года бюджетных ассигнований (Р3)</t>
  </si>
  <si>
    <t>Изменение дебиторской задолженности ГРБС и муниципальных подведомственных ему учреждений в отчетном периоде по сравнению с началом года (Р4)</t>
  </si>
  <si>
    <t>Достоверность бюджетной отчетности</t>
  </si>
  <si>
    <t>Доля недостач и хищений денежных средств и материальных ценностей</t>
  </si>
  <si>
    <t>Неправомерное использование бюджетных средств, в том числе нецелевое использование бюджетных средств (* в случае, если проверка в отчетном году не проводилась, применяется оценка показателя равная 1)</t>
  </si>
  <si>
    <t>Несоблюдение правил планирования закупок (* в случае, если проверка в отчетном году не проводилась, применяется оценка показателя равная 1)</t>
  </si>
  <si>
    <t xml:space="preserve">Итоговая оценка </t>
  </si>
  <si>
    <t>Рейтинг</t>
  </si>
  <si>
    <t>Расчет показателя</t>
  </si>
  <si>
    <t>Р1=КР*(1-G/B)</t>
  </si>
  <si>
    <t>оценка показателя Р1</t>
  </si>
  <si>
    <t>Р2=(Е-Еср)*100/Еср</t>
  </si>
  <si>
    <t>оценка показателя Р2</t>
  </si>
  <si>
    <t>P3=Е/Д*100</t>
  </si>
  <si>
    <t>оценка показателя Р3</t>
  </si>
  <si>
    <t>Р4=100*(Д.з. отч.п/Д.з. н.г.)</t>
  </si>
  <si>
    <t>оценка показателя Р4</t>
  </si>
  <si>
    <t>оценка показателя Р14</t>
  </si>
  <si>
    <t>оценка показателя Р20</t>
  </si>
  <si>
    <t>оценка показателя Р22</t>
  </si>
  <si>
    <t>оценка показателя Р23</t>
  </si>
  <si>
    <t xml:space="preserve">единица измерения </t>
  </si>
  <si>
    <t>балл</t>
  </si>
  <si>
    <t>ГРБС 2 МКУ "Межпоселенческое управление культуры"</t>
  </si>
  <si>
    <t>отсутствие</t>
  </si>
  <si>
    <t>МКУ "МИБС"</t>
  </si>
  <si>
    <t>МБУ ДО "ДШИ" г.Мирного</t>
  </si>
  <si>
    <t>МБУ ДО "ДШИ" г.Удачного</t>
  </si>
  <si>
    <t>МБУ ДО "ДШИ" п. Айхал</t>
  </si>
  <si>
    <t>МБУ ДО "ДШИ" п. Чернышевский</t>
  </si>
  <si>
    <t>МБУ ДО "ДШИ" п.Светлый</t>
  </si>
  <si>
    <t>МБУ ДО "ДШИ" с.Арылах</t>
  </si>
  <si>
    <t>НАИМЕНОВАНИЕ БЛОКА</t>
  </si>
  <si>
    <t>ВЕС ГРУППЫ В ОЦЕНКЕ</t>
  </si>
  <si>
    <t>Целевой показатель оценки качества по блоку (Е итог)</t>
  </si>
  <si>
    <t>Целевой показатель (балл)</t>
  </si>
  <si>
    <t>МУК</t>
  </si>
  <si>
    <t>МИБС</t>
  </si>
  <si>
    <t>оценка качества по блоку (Е итог)</t>
  </si>
  <si>
    <t>ПОКАЗАТЕЛИ КАЧЕСТВА УПРАВЛЕНИЯ РАСХОДАМИ</t>
  </si>
  <si>
    <t>ПОКАЗАТЕЛИ КАЧЕСТВА ВЕДЕНИЯ УЧЕТА И СОСТАВЛЕНИЯ БЮДЖЕТНОЙ ОТЧЕТНОСТИ</t>
  </si>
  <si>
    <t>ПОКАЗАТЕЛИ КАЧЕСТВА УПРАВЛЕНИЯ АКТИВАМИ</t>
  </si>
  <si>
    <t>ПОКАЗАТЕЛИ КАЧЕСТВА ОРГАНИЗАЦИИ И ОСУЩЕСТВЛЕНИЯ ФИНАНСОВОГО КОНТРОЛЯ</t>
  </si>
  <si>
    <t>Неправомерное использование бюджетных средств, в том числе нецелевое использование бюджетных средств</t>
  </si>
  <si>
    <t>Несоблюдение правил планирования закупок</t>
  </si>
  <si>
    <t xml:space="preserve">СУММАРНАЯ ОЦЕНКА </t>
  </si>
  <si>
    <t>ИТОГОВАЯ ОЦЕНКА КАЧЕСТВА (Q)</t>
  </si>
  <si>
    <t>E Мах = 3,60 = (56*14/100)+(8*2/100)+(12*3/100)+(8*2/100)+(16*4/100)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</si>
  <si>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главного администратора либо его должностных лиц (Р14)</t>
  </si>
  <si>
    <t>3. ПОКАЗАТЕЛИ
КАЧЕСТВА ВЕДЕНИЯ УЧЕТА И СОСТАВЛЕНИЯ БЮДЖЕТНОЙ ОТЧЕТНОСТИ</t>
  </si>
  <si>
    <t>оценка показателя Р16</t>
  </si>
  <si>
    <t>P5=Sv/E</t>
  </si>
  <si>
    <t>Р6 наличие/отсутствие</t>
  </si>
  <si>
    <t>Р7= 100 T / (O + M),</t>
  </si>
  <si>
    <t>P8 = Qz,</t>
  </si>
  <si>
    <t>P9 = Qz,</t>
  </si>
  <si>
    <t>Таблица 4</t>
  </si>
  <si>
    <t>МКУ "МУК"</t>
  </si>
  <si>
    <t>ПОКАЗАТЕЛИ ДЛЯ ОЦЕНКИ КАЧЕСТВА ФИНАНСОВОГО МЕНЕДЖМЕНТА
ПОДВЕДОМСТВЕННЫХ УЧРЕЖДЕНИЙ ГРБС "МЕЖПОСЕЛЕНЧЕСКОЕ УПРАВЛЕНИЕ КУЛЬТУРЫ" ЗА 2024 ГОД</t>
  </si>
  <si>
    <t>ОТЧЕТ О РЕЗУЛЬТАТАХ МОНИТОРИНГА КАЧЕСТВА ФИНАНСОВОГО МЕНЕДЖМЕНТА ПОДВЕДОМСТВЕННЫХ УЧРЕЖДЕНИЙ ГРБС "МЕЖПОСЕЛЕНЧЕСКОЕ УПРАВЛЕНИЕ КУЛЬТУРЫ" ЗА 2024 ГОД</t>
  </si>
  <si>
    <t>хороший</t>
  </si>
  <si>
    <t>удовлетворительный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</si>
</sst>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1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8" fillId="3" borderId="12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12" fillId="0" borderId="0" xfId="0" applyFont="1"/>
    <xf numFmtId="0" fontId="5" fillId="0" borderId="0" xfId="0" applyFont="1"/>
    <xf numFmtId="0" fontId="9" fillId="4" borderId="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vertical="center"/>
    </xf>
    <xf numFmtId="0" fontId="7" fillId="0" borderId="1" xfId="0" applyFont="1" applyBorder="1"/>
    <xf numFmtId="0" fontId="7" fillId="0" borderId="0" xfId="0" applyFont="1"/>
    <xf numFmtId="0" fontId="9" fillId="0" borderId="0" xfId="0" applyFont="1"/>
    <xf numFmtId="2" fontId="7" fillId="0" borderId="0" xfId="0" applyNumberFormat="1" applyFont="1"/>
    <xf numFmtId="0" fontId="8" fillId="0" borderId="1" xfId="0" applyFont="1" applyFill="1" applyBorder="1" applyAlignment="1">
      <alignment horizontal="center" vertical="center"/>
    </xf>
    <xf numFmtId="2" fontId="5" fillId="0" borderId="7" xfId="0" applyNumberFormat="1" applyFont="1" applyFill="1" applyBorder="1" applyAlignment="1">
      <alignment horizontal="center" vertical="center"/>
    </xf>
    <xf numFmtId="43" fontId="5" fillId="0" borderId="7" xfId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2" fontId="8" fillId="2" borderId="2" xfId="0" applyNumberFormat="1" applyFont="1" applyFill="1" applyBorder="1" applyAlignment="1">
      <alignment horizontal="center" vertical="center"/>
    </xf>
    <xf numFmtId="2" fontId="8" fillId="2" borderId="4" xfId="0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11" fillId="0" borderId="0" xfId="0" quotePrefix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2" fontId="8" fillId="0" borderId="7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/>
    <xf numFmtId="0" fontId="6" fillId="0" borderId="0" xfId="0" applyFont="1" applyFill="1"/>
    <xf numFmtId="2" fontId="6" fillId="0" borderId="0" xfId="0" applyNumberFormat="1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tabSelected="1" view="pageBreakPreview" zoomScale="70" zoomScaleNormal="85" zoomScaleSheetLayoutView="70" workbookViewId="0">
      <pane xSplit="1" ySplit="7" topLeftCell="H8" activePane="bottomRight" state="frozen"/>
      <selection pane="topRight" activeCell="B1" sqref="B1"/>
      <selection pane="bottomLeft" activeCell="A8" sqref="A8"/>
      <selection pane="bottomRight" activeCell="L4" sqref="L4:M4"/>
    </sheetView>
  </sheetViews>
  <sheetFormatPr defaultRowHeight="15" x14ac:dyDescent="0.25"/>
  <cols>
    <col min="1" max="1" width="53.42578125" style="89" customWidth="1"/>
    <col min="2" max="2" width="12.7109375" style="86" customWidth="1"/>
    <col min="3" max="3" width="14.140625" style="86" customWidth="1"/>
    <col min="4" max="4" width="13.140625" style="86" customWidth="1"/>
    <col min="5" max="5" width="14.140625" style="86" customWidth="1"/>
    <col min="6" max="6" width="12.42578125" style="86" customWidth="1"/>
    <col min="7" max="7" width="14.140625" style="86" customWidth="1"/>
    <col min="8" max="8" width="12" style="86" customWidth="1"/>
    <col min="9" max="9" width="14.140625" style="86" customWidth="1"/>
    <col min="10" max="10" width="11.42578125" style="86" customWidth="1"/>
    <col min="11" max="11" width="14.140625" style="86" customWidth="1"/>
    <col min="12" max="12" width="12.85546875" style="86" customWidth="1"/>
    <col min="13" max="13" width="15.140625" style="86" customWidth="1"/>
    <col min="14" max="14" width="12" style="86" customWidth="1"/>
    <col min="15" max="15" width="15.85546875" style="86" customWidth="1"/>
    <col min="16" max="16" width="12.7109375" style="86" customWidth="1"/>
    <col min="17" max="17" width="13.5703125" style="86" customWidth="1"/>
    <col min="18" max="18" width="12.140625" style="86" customWidth="1"/>
    <col min="19" max="19" width="12" style="86" customWidth="1"/>
    <col min="20" max="20" width="13.85546875" style="86" customWidth="1"/>
    <col min="21" max="21" width="14.28515625" style="86" customWidth="1"/>
    <col min="22" max="22" width="15.140625" style="86" customWidth="1"/>
    <col min="23" max="16384" width="9.140625" style="86"/>
  </cols>
  <sheetData>
    <row r="1" spans="1:23" ht="15" customHeight="1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5"/>
    </row>
    <row r="2" spans="1:23" ht="46.5" customHeight="1" x14ac:dyDescent="0.25">
      <c r="A2" s="87" t="s">
        <v>64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23" ht="18" customHeight="1" x14ac:dyDescent="0.25"/>
    <row r="4" spans="1:23" s="39" customFormat="1" ht="78.75" customHeight="1" x14ac:dyDescent="0.25">
      <c r="A4" s="29"/>
      <c r="B4" s="90" t="s">
        <v>0</v>
      </c>
      <c r="C4" s="91"/>
      <c r="D4" s="91"/>
      <c r="E4" s="91"/>
      <c r="F4" s="91"/>
      <c r="G4" s="91"/>
      <c r="H4" s="91"/>
      <c r="I4" s="91"/>
      <c r="J4" s="91"/>
      <c r="K4" s="92"/>
      <c r="L4" s="93" t="s">
        <v>55</v>
      </c>
      <c r="M4" s="94"/>
      <c r="N4" s="95" t="s">
        <v>1</v>
      </c>
      <c r="O4" s="96"/>
      <c r="P4" s="95" t="s">
        <v>2</v>
      </c>
      <c r="Q4" s="97"/>
      <c r="R4" s="97"/>
      <c r="S4" s="96"/>
      <c r="T4" s="98" t="s">
        <v>3</v>
      </c>
      <c r="U4" s="99"/>
    </row>
    <row r="5" spans="1:23" s="31" customFormat="1" ht="57.75" customHeight="1" x14ac:dyDescent="0.25">
      <c r="A5" s="29"/>
      <c r="B5" s="61" t="s">
        <v>4</v>
      </c>
      <c r="C5" s="62"/>
      <c r="D5" s="61" t="s">
        <v>5</v>
      </c>
      <c r="E5" s="62"/>
      <c r="F5" s="61" t="s">
        <v>6</v>
      </c>
      <c r="G5" s="62"/>
      <c r="H5" s="61" t="s">
        <v>7</v>
      </c>
      <c r="I5" s="62"/>
      <c r="J5" s="60" t="s">
        <v>54</v>
      </c>
      <c r="K5" s="60"/>
      <c r="L5" s="60" t="s">
        <v>8</v>
      </c>
      <c r="M5" s="60"/>
      <c r="N5" s="58" t="s">
        <v>9</v>
      </c>
      <c r="O5" s="59"/>
      <c r="P5" s="60" t="s">
        <v>10</v>
      </c>
      <c r="Q5" s="60"/>
      <c r="R5" s="60" t="s">
        <v>11</v>
      </c>
      <c r="S5" s="60"/>
      <c r="T5" s="30" t="s">
        <v>12</v>
      </c>
      <c r="U5" s="30" t="s">
        <v>13</v>
      </c>
    </row>
    <row r="6" spans="1:23" s="35" customFormat="1" ht="65.25" customHeight="1" x14ac:dyDescent="0.25">
      <c r="A6" s="32" t="s">
        <v>14</v>
      </c>
      <c r="B6" s="33" t="s">
        <v>15</v>
      </c>
      <c r="C6" s="33" t="s">
        <v>16</v>
      </c>
      <c r="D6" s="33" t="s">
        <v>17</v>
      </c>
      <c r="E6" s="33" t="s">
        <v>18</v>
      </c>
      <c r="F6" s="33" t="s">
        <v>19</v>
      </c>
      <c r="G6" s="33" t="s">
        <v>20</v>
      </c>
      <c r="H6" s="33" t="s">
        <v>21</v>
      </c>
      <c r="I6" s="33" t="s">
        <v>22</v>
      </c>
      <c r="J6" s="33" t="s">
        <v>57</v>
      </c>
      <c r="K6" s="33" t="s">
        <v>23</v>
      </c>
      <c r="L6" s="33" t="s">
        <v>58</v>
      </c>
      <c r="M6" s="33" t="s">
        <v>56</v>
      </c>
      <c r="N6" s="33" t="s">
        <v>59</v>
      </c>
      <c r="O6" s="33" t="s">
        <v>24</v>
      </c>
      <c r="P6" s="33" t="s">
        <v>60</v>
      </c>
      <c r="Q6" s="33" t="s">
        <v>25</v>
      </c>
      <c r="R6" s="33" t="s">
        <v>61</v>
      </c>
      <c r="S6" s="33" t="s">
        <v>26</v>
      </c>
      <c r="T6" s="34"/>
      <c r="U6" s="34"/>
    </row>
    <row r="7" spans="1:23" s="39" customFormat="1" x14ac:dyDescent="0.25">
      <c r="A7" s="29" t="s">
        <v>27</v>
      </c>
      <c r="B7" s="36"/>
      <c r="C7" s="36" t="s">
        <v>28</v>
      </c>
      <c r="D7" s="36"/>
      <c r="E7" s="36" t="s">
        <v>28</v>
      </c>
      <c r="F7" s="36"/>
      <c r="G7" s="36" t="s">
        <v>28</v>
      </c>
      <c r="H7" s="36"/>
      <c r="I7" s="36" t="s">
        <v>28</v>
      </c>
      <c r="J7" s="37"/>
      <c r="K7" s="37"/>
      <c r="L7" s="38"/>
      <c r="M7" s="38" t="s">
        <v>28</v>
      </c>
      <c r="N7" s="38"/>
      <c r="O7" s="38" t="s">
        <v>28</v>
      </c>
      <c r="P7" s="38"/>
      <c r="Q7" s="38" t="s">
        <v>28</v>
      </c>
      <c r="R7" s="38"/>
      <c r="S7" s="38" t="s">
        <v>28</v>
      </c>
      <c r="T7" s="38"/>
      <c r="U7" s="38"/>
    </row>
    <row r="8" spans="1:23" s="28" customFormat="1" ht="35.25" customHeight="1" x14ac:dyDescent="0.25">
      <c r="A8" s="100" t="s">
        <v>29</v>
      </c>
      <c r="B8" s="101"/>
      <c r="C8" s="102"/>
      <c r="D8" s="101"/>
      <c r="E8" s="102"/>
      <c r="F8" s="101"/>
      <c r="G8" s="102"/>
      <c r="H8" s="101"/>
      <c r="I8" s="102"/>
      <c r="J8" s="54"/>
      <c r="K8" s="54"/>
      <c r="L8" s="54"/>
      <c r="M8" s="54"/>
      <c r="N8" s="54"/>
      <c r="O8" s="54"/>
      <c r="P8" s="54"/>
      <c r="Q8" s="54"/>
      <c r="R8" s="54"/>
      <c r="S8" s="54"/>
      <c r="T8" s="103"/>
      <c r="U8" s="54"/>
    </row>
    <row r="9" spans="1:23" s="107" customFormat="1" ht="24" customHeight="1" x14ac:dyDescent="0.25">
      <c r="A9" s="32" t="s">
        <v>63</v>
      </c>
      <c r="B9" s="55">
        <v>30.988489633677922</v>
      </c>
      <c r="C9" s="104">
        <v>0.3</v>
      </c>
      <c r="D9" s="55">
        <v>-45.297396055799162</v>
      </c>
      <c r="E9" s="104">
        <v>1</v>
      </c>
      <c r="F9" s="55">
        <v>98.202276706476425</v>
      </c>
      <c r="G9" s="104">
        <v>1</v>
      </c>
      <c r="H9" s="55">
        <v>133.74113812755186</v>
      </c>
      <c r="I9" s="104">
        <v>0</v>
      </c>
      <c r="J9" s="105">
        <v>0</v>
      </c>
      <c r="K9" s="30">
        <v>1</v>
      </c>
      <c r="L9" s="105" t="s">
        <v>30</v>
      </c>
      <c r="M9" s="105">
        <v>1</v>
      </c>
      <c r="N9" s="105">
        <v>0</v>
      </c>
      <c r="O9" s="105">
        <v>1</v>
      </c>
      <c r="P9" s="105">
        <v>0</v>
      </c>
      <c r="Q9" s="105">
        <v>1</v>
      </c>
      <c r="R9" s="105">
        <v>0</v>
      </c>
      <c r="S9" s="105">
        <v>1</v>
      </c>
      <c r="T9" s="106">
        <f>S9+Q9+O9+M9+K9+I9+G9+E9+C9</f>
        <v>7.3</v>
      </c>
      <c r="U9" s="106">
        <v>0.72</v>
      </c>
      <c r="V9" s="115" t="s">
        <v>66</v>
      </c>
      <c r="W9" s="116"/>
    </row>
    <row r="10" spans="1:23" s="107" customFormat="1" ht="24" customHeight="1" x14ac:dyDescent="0.25">
      <c r="A10" s="32" t="s">
        <v>31</v>
      </c>
      <c r="B10" s="55">
        <v>27.540812428888856</v>
      </c>
      <c r="C10" s="104">
        <v>0.5</v>
      </c>
      <c r="D10" s="55">
        <v>71.152677586546844</v>
      </c>
      <c r="E10" s="104">
        <v>0</v>
      </c>
      <c r="F10" s="55">
        <v>97.602761990768556</v>
      </c>
      <c r="G10" s="104">
        <v>1</v>
      </c>
      <c r="H10" s="55">
        <v>75.285711100674845</v>
      </c>
      <c r="I10" s="104">
        <v>0</v>
      </c>
      <c r="J10" s="105">
        <v>0</v>
      </c>
      <c r="K10" s="30">
        <v>1</v>
      </c>
      <c r="L10" s="105" t="s">
        <v>30</v>
      </c>
      <c r="M10" s="105">
        <v>1</v>
      </c>
      <c r="N10" s="105">
        <v>0</v>
      </c>
      <c r="O10" s="105">
        <v>1</v>
      </c>
      <c r="P10" s="105">
        <v>0</v>
      </c>
      <c r="Q10" s="105">
        <v>1</v>
      </c>
      <c r="R10" s="105">
        <v>0</v>
      </c>
      <c r="S10" s="105">
        <v>1</v>
      </c>
      <c r="T10" s="106">
        <f>S10+Q10+O10+M10+K10+I10+G10+E10+C10</f>
        <v>6.5</v>
      </c>
      <c r="U10" s="106">
        <v>0.57999999999999996</v>
      </c>
      <c r="V10" s="115" t="s">
        <v>67</v>
      </c>
      <c r="W10" s="116"/>
    </row>
    <row r="11" spans="1:23" s="107" customFormat="1" ht="24" customHeight="1" x14ac:dyDescent="0.25">
      <c r="A11" s="32" t="s">
        <v>32</v>
      </c>
      <c r="B11" s="55">
        <v>11.713767531557901</v>
      </c>
      <c r="C11" s="104">
        <v>0.7</v>
      </c>
      <c r="D11" s="55">
        <v>90.60308431948468</v>
      </c>
      <c r="E11" s="104">
        <v>0</v>
      </c>
      <c r="F11" s="55">
        <v>94.601607082148206</v>
      </c>
      <c r="G11" s="104">
        <v>0.7</v>
      </c>
      <c r="H11" s="55">
        <v>65.952254903781409</v>
      </c>
      <c r="I11" s="104">
        <v>0</v>
      </c>
      <c r="J11" s="105">
        <v>0</v>
      </c>
      <c r="K11" s="105">
        <v>1</v>
      </c>
      <c r="L11" s="105" t="s">
        <v>30</v>
      </c>
      <c r="M11" s="105">
        <v>1</v>
      </c>
      <c r="N11" s="105">
        <v>0</v>
      </c>
      <c r="O11" s="105">
        <v>1</v>
      </c>
      <c r="P11" s="105">
        <v>0</v>
      </c>
      <c r="Q11" s="105">
        <v>1</v>
      </c>
      <c r="R11" s="105">
        <v>0</v>
      </c>
      <c r="S11" s="105">
        <v>1</v>
      </c>
      <c r="T11" s="106">
        <f t="shared" ref="T11:T16" si="0">S11+Q11+O11+M11+K11+I11+G11+E11+C11</f>
        <v>6.4</v>
      </c>
      <c r="U11" s="106">
        <v>0.56999999999999995</v>
      </c>
      <c r="V11" s="115" t="s">
        <v>67</v>
      </c>
      <c r="W11" s="116"/>
    </row>
    <row r="12" spans="1:23" s="107" customFormat="1" ht="24" customHeight="1" x14ac:dyDescent="0.25">
      <c r="A12" s="32" t="s">
        <v>33</v>
      </c>
      <c r="B12" s="55">
        <v>6.937094726509466</v>
      </c>
      <c r="C12" s="104">
        <v>1</v>
      </c>
      <c r="D12" s="55">
        <v>49.693450807130091</v>
      </c>
      <c r="E12" s="104">
        <v>0</v>
      </c>
      <c r="F12" s="55">
        <v>98.026759051470933</v>
      </c>
      <c r="G12" s="104">
        <v>1</v>
      </c>
      <c r="H12" s="56">
        <v>72.376601631382471</v>
      </c>
      <c r="I12" s="104">
        <v>0</v>
      </c>
      <c r="J12" s="105">
        <v>0</v>
      </c>
      <c r="K12" s="105">
        <v>1</v>
      </c>
      <c r="L12" s="105" t="s">
        <v>30</v>
      </c>
      <c r="M12" s="105">
        <v>1</v>
      </c>
      <c r="N12" s="105">
        <v>0</v>
      </c>
      <c r="O12" s="105">
        <v>1</v>
      </c>
      <c r="P12" s="105">
        <v>0</v>
      </c>
      <c r="Q12" s="105">
        <v>1</v>
      </c>
      <c r="R12" s="105">
        <v>0</v>
      </c>
      <c r="S12" s="105">
        <v>1</v>
      </c>
      <c r="T12" s="106">
        <f t="shared" si="0"/>
        <v>7</v>
      </c>
      <c r="U12" s="108">
        <v>0.67</v>
      </c>
      <c r="V12" s="115" t="s">
        <v>67</v>
      </c>
      <c r="W12" s="116"/>
    </row>
    <row r="13" spans="1:23" s="107" customFormat="1" ht="24" customHeight="1" x14ac:dyDescent="0.25">
      <c r="A13" s="32" t="s">
        <v>34</v>
      </c>
      <c r="B13" s="55">
        <v>6.9653301019530875</v>
      </c>
      <c r="C13" s="104">
        <v>1</v>
      </c>
      <c r="D13" s="55">
        <v>76.418285781989468</v>
      </c>
      <c r="E13" s="104">
        <v>0</v>
      </c>
      <c r="F13" s="55">
        <v>95.104084356227361</v>
      </c>
      <c r="G13" s="104">
        <v>1</v>
      </c>
      <c r="H13" s="55">
        <v>0</v>
      </c>
      <c r="I13" s="104">
        <v>1</v>
      </c>
      <c r="J13" s="105">
        <v>0</v>
      </c>
      <c r="K13" s="105">
        <v>1</v>
      </c>
      <c r="L13" s="105" t="s">
        <v>30</v>
      </c>
      <c r="M13" s="105">
        <v>1</v>
      </c>
      <c r="N13" s="105">
        <v>0</v>
      </c>
      <c r="O13" s="105">
        <v>1</v>
      </c>
      <c r="P13" s="105">
        <v>0</v>
      </c>
      <c r="Q13" s="105">
        <v>1</v>
      </c>
      <c r="R13" s="105">
        <v>0</v>
      </c>
      <c r="S13" s="105">
        <v>1</v>
      </c>
      <c r="T13" s="106">
        <f t="shared" si="0"/>
        <v>8</v>
      </c>
      <c r="U13" s="108">
        <v>0.83</v>
      </c>
      <c r="V13" s="115" t="s">
        <v>66</v>
      </c>
      <c r="W13" s="116"/>
    </row>
    <row r="14" spans="1:23" s="107" customFormat="1" ht="24" customHeight="1" x14ac:dyDescent="0.25">
      <c r="A14" s="32" t="s">
        <v>35</v>
      </c>
      <c r="B14" s="55">
        <v>9.9620545919505314</v>
      </c>
      <c r="C14" s="104">
        <v>1</v>
      </c>
      <c r="D14" s="55">
        <v>107.56989878076266</v>
      </c>
      <c r="E14" s="104">
        <v>0</v>
      </c>
      <c r="F14" s="55">
        <v>98.019679343169202</v>
      </c>
      <c r="G14" s="104">
        <v>1</v>
      </c>
      <c r="H14" s="55">
        <v>43.484039137328054</v>
      </c>
      <c r="I14" s="104">
        <v>0.3</v>
      </c>
      <c r="J14" s="105">
        <v>0</v>
      </c>
      <c r="K14" s="105">
        <v>1</v>
      </c>
      <c r="L14" s="105" t="s">
        <v>30</v>
      </c>
      <c r="M14" s="105">
        <v>1</v>
      </c>
      <c r="N14" s="105">
        <v>0</v>
      </c>
      <c r="O14" s="105">
        <v>1</v>
      </c>
      <c r="P14" s="105">
        <v>0</v>
      </c>
      <c r="Q14" s="105">
        <v>1</v>
      </c>
      <c r="R14" s="105">
        <v>0</v>
      </c>
      <c r="S14" s="105">
        <v>1</v>
      </c>
      <c r="T14" s="106">
        <f t="shared" si="0"/>
        <v>7.3</v>
      </c>
      <c r="U14" s="108">
        <v>0.72</v>
      </c>
      <c r="V14" s="115" t="s">
        <v>66</v>
      </c>
      <c r="W14" s="116"/>
    </row>
    <row r="15" spans="1:23" s="107" customFormat="1" ht="24" customHeight="1" x14ac:dyDescent="0.25">
      <c r="A15" s="32" t="s">
        <v>36</v>
      </c>
      <c r="B15" s="55">
        <v>7.9721348010564324</v>
      </c>
      <c r="C15" s="104">
        <v>1</v>
      </c>
      <c r="D15" s="55">
        <v>111.57774040797349</v>
      </c>
      <c r="E15" s="104">
        <v>0</v>
      </c>
      <c r="F15" s="55">
        <v>97.869988075947973</v>
      </c>
      <c r="G15" s="104">
        <v>1</v>
      </c>
      <c r="H15" s="55">
        <v>0</v>
      </c>
      <c r="I15" s="104">
        <v>1</v>
      </c>
      <c r="J15" s="105">
        <v>0</v>
      </c>
      <c r="K15" s="105">
        <v>1</v>
      </c>
      <c r="L15" s="105" t="s">
        <v>30</v>
      </c>
      <c r="M15" s="105">
        <v>1</v>
      </c>
      <c r="N15" s="105">
        <v>0</v>
      </c>
      <c r="O15" s="105">
        <v>1</v>
      </c>
      <c r="P15" s="105">
        <v>0</v>
      </c>
      <c r="Q15" s="105">
        <v>1</v>
      </c>
      <c r="R15" s="105">
        <v>0</v>
      </c>
      <c r="S15" s="105">
        <v>1</v>
      </c>
      <c r="T15" s="106">
        <f t="shared" si="0"/>
        <v>8</v>
      </c>
      <c r="U15" s="108">
        <v>0.83</v>
      </c>
      <c r="V15" s="115" t="s">
        <v>66</v>
      </c>
      <c r="W15" s="116"/>
    </row>
    <row r="16" spans="1:23" s="107" customFormat="1" ht="24" customHeight="1" x14ac:dyDescent="0.25">
      <c r="A16" s="32" t="s">
        <v>37</v>
      </c>
      <c r="B16" s="55">
        <v>11.942338785794007</v>
      </c>
      <c r="C16" s="104">
        <v>0.7</v>
      </c>
      <c r="D16" s="55">
        <v>54.937880108773136</v>
      </c>
      <c r="E16" s="104">
        <v>0</v>
      </c>
      <c r="F16" s="55">
        <v>96.110947566361375</v>
      </c>
      <c r="G16" s="104">
        <v>1</v>
      </c>
      <c r="H16" s="55">
        <v>317.44236275435503</v>
      </c>
      <c r="I16" s="104">
        <v>0</v>
      </c>
      <c r="J16" s="105">
        <v>0</v>
      </c>
      <c r="K16" s="105">
        <v>1</v>
      </c>
      <c r="L16" s="105" t="s">
        <v>30</v>
      </c>
      <c r="M16" s="105">
        <v>1</v>
      </c>
      <c r="N16" s="105">
        <v>0</v>
      </c>
      <c r="O16" s="105">
        <v>1</v>
      </c>
      <c r="P16" s="105">
        <v>0</v>
      </c>
      <c r="Q16" s="105">
        <v>1</v>
      </c>
      <c r="R16" s="105">
        <v>0</v>
      </c>
      <c r="S16" s="105">
        <v>1</v>
      </c>
      <c r="T16" s="106">
        <f t="shared" si="0"/>
        <v>6.7</v>
      </c>
      <c r="U16" s="108">
        <v>0.62</v>
      </c>
      <c r="V16" s="115" t="s">
        <v>67</v>
      </c>
      <c r="W16" s="116"/>
    </row>
    <row r="17" spans="1:12" s="109" customFormat="1" x14ac:dyDescent="0.25">
      <c r="A17" s="89"/>
    </row>
    <row r="18" spans="1:12" ht="24" customHeight="1" x14ac:dyDescent="0.25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</row>
    <row r="21" spans="1:12" ht="15.75" x14ac:dyDescent="0.25">
      <c r="A21" s="110"/>
      <c r="B21" s="111"/>
      <c r="C21" s="111"/>
      <c r="D21" s="111"/>
      <c r="E21" s="112"/>
      <c r="F21" s="111"/>
    </row>
    <row r="22" spans="1:12" ht="15.75" x14ac:dyDescent="0.25">
      <c r="A22" s="111"/>
      <c r="B22" s="111"/>
      <c r="C22" s="112"/>
      <c r="D22" s="111"/>
      <c r="F22" s="111"/>
    </row>
    <row r="23" spans="1:12" ht="15.75" x14ac:dyDescent="0.25">
      <c r="A23" s="113"/>
      <c r="B23" s="111"/>
      <c r="C23" s="111"/>
      <c r="D23" s="111"/>
      <c r="E23" s="111"/>
      <c r="F23" s="111"/>
    </row>
    <row r="24" spans="1:12" ht="15.75" x14ac:dyDescent="0.25">
      <c r="A24" s="113"/>
      <c r="B24" s="111"/>
      <c r="C24" s="111"/>
      <c r="D24" s="111"/>
      <c r="E24" s="111"/>
      <c r="F24" s="111"/>
    </row>
    <row r="25" spans="1:12" ht="15.75" x14ac:dyDescent="0.25">
      <c r="A25" s="113"/>
      <c r="B25" s="111"/>
      <c r="C25" s="111"/>
      <c r="D25" s="111"/>
      <c r="E25" s="111"/>
      <c r="F25" s="111"/>
    </row>
    <row r="26" spans="1:12" ht="15.75" x14ac:dyDescent="0.25">
      <c r="A26" s="113"/>
      <c r="B26" s="111"/>
      <c r="C26" s="111"/>
      <c r="D26" s="111"/>
      <c r="E26" s="111"/>
      <c r="F26" s="111"/>
    </row>
    <row r="27" spans="1:12" ht="15.75" x14ac:dyDescent="0.25">
      <c r="A27" s="113"/>
      <c r="B27" s="111"/>
      <c r="C27" s="111"/>
      <c r="D27" s="111"/>
      <c r="E27" s="111"/>
      <c r="F27" s="111"/>
    </row>
    <row r="28" spans="1:12" ht="15.75" x14ac:dyDescent="0.25">
      <c r="A28" s="113"/>
      <c r="B28" s="111"/>
      <c r="C28" s="111"/>
      <c r="D28" s="111"/>
      <c r="E28" s="111"/>
      <c r="F28" s="111"/>
    </row>
    <row r="29" spans="1:12" ht="15.75" x14ac:dyDescent="0.25">
      <c r="A29" s="114"/>
      <c r="B29" s="111"/>
      <c r="C29" s="111"/>
      <c r="D29" s="111"/>
      <c r="E29" s="111"/>
      <c r="F29" s="111"/>
    </row>
    <row r="30" spans="1:12" ht="15.75" x14ac:dyDescent="0.25">
      <c r="A30" s="113"/>
      <c r="B30" s="111"/>
      <c r="C30" s="111"/>
      <c r="D30" s="111"/>
      <c r="E30" s="111"/>
      <c r="F30" s="111"/>
    </row>
    <row r="31" spans="1:12" ht="15.75" x14ac:dyDescent="0.25">
      <c r="A31" s="113"/>
      <c r="B31" s="111"/>
      <c r="C31" s="111"/>
      <c r="D31" s="111"/>
      <c r="E31" s="111"/>
      <c r="F31" s="111"/>
    </row>
    <row r="32" spans="1:12" ht="15.75" x14ac:dyDescent="0.25">
      <c r="A32" s="113"/>
      <c r="B32" s="111"/>
      <c r="C32" s="111"/>
      <c r="D32" s="111"/>
      <c r="E32" s="111"/>
      <c r="F32" s="111"/>
    </row>
    <row r="33" spans="1:6" ht="15.75" x14ac:dyDescent="0.25">
      <c r="A33" s="113"/>
      <c r="B33" s="111"/>
      <c r="C33" s="111"/>
      <c r="D33" s="111"/>
      <c r="E33" s="111"/>
      <c r="F33" s="111"/>
    </row>
    <row r="34" spans="1:6" ht="15.75" x14ac:dyDescent="0.25">
      <c r="A34" s="113"/>
      <c r="B34" s="111"/>
      <c r="C34" s="111"/>
      <c r="D34" s="111"/>
      <c r="E34" s="111"/>
      <c r="F34" s="111"/>
    </row>
    <row r="35" spans="1:6" ht="15.75" x14ac:dyDescent="0.25">
      <c r="A35" s="113"/>
      <c r="B35" s="111"/>
      <c r="C35" s="111"/>
      <c r="D35" s="111"/>
      <c r="E35" s="111"/>
      <c r="F35" s="111"/>
    </row>
    <row r="36" spans="1:6" ht="15.75" x14ac:dyDescent="0.25">
      <c r="A36" s="113"/>
      <c r="B36" s="111"/>
      <c r="C36" s="111"/>
      <c r="D36" s="111"/>
      <c r="E36" s="111"/>
      <c r="F36" s="111"/>
    </row>
    <row r="37" spans="1:6" ht="15.75" x14ac:dyDescent="0.25">
      <c r="A37" s="113"/>
      <c r="B37" s="111"/>
      <c r="C37" s="111"/>
      <c r="D37" s="111"/>
      <c r="E37" s="111"/>
      <c r="F37" s="111"/>
    </row>
    <row r="38" spans="1:6" ht="15.75" x14ac:dyDescent="0.25">
      <c r="A38" s="113"/>
      <c r="B38" s="111"/>
      <c r="C38" s="111"/>
      <c r="D38" s="111"/>
      <c r="E38" s="111"/>
      <c r="F38" s="111"/>
    </row>
    <row r="39" spans="1:6" ht="15.75" x14ac:dyDescent="0.25">
      <c r="A39" s="113"/>
      <c r="B39" s="111"/>
      <c r="C39" s="111"/>
      <c r="D39" s="111"/>
      <c r="E39" s="111"/>
      <c r="F39" s="111"/>
    </row>
  </sheetData>
  <mergeCells count="25">
    <mergeCell ref="A18:L18"/>
    <mergeCell ref="V16:W16"/>
    <mergeCell ref="V15:W15"/>
    <mergeCell ref="N5:O5"/>
    <mergeCell ref="P5:Q5"/>
    <mergeCell ref="R5:S5"/>
    <mergeCell ref="B5:C5"/>
    <mergeCell ref="D5:E5"/>
    <mergeCell ref="F5:G5"/>
    <mergeCell ref="H5:I5"/>
    <mergeCell ref="J5:K5"/>
    <mergeCell ref="L5:M5"/>
    <mergeCell ref="V14:W14"/>
    <mergeCell ref="V10:W10"/>
    <mergeCell ref="P4:S4"/>
    <mergeCell ref="V13:W13"/>
    <mergeCell ref="V11:W11"/>
    <mergeCell ref="V12:W12"/>
    <mergeCell ref="T4:U4"/>
    <mergeCell ref="V9:W9"/>
    <mergeCell ref="A1:L1"/>
    <mergeCell ref="A2:M2"/>
    <mergeCell ref="B4:K4"/>
    <mergeCell ref="L4:M4"/>
    <mergeCell ref="N4:O4"/>
  </mergeCells>
  <pageMargins left="0.11811023622047245" right="0.11811023622047245" top="0.35433070866141736" bottom="0.35433070866141736" header="0.31496062992125984" footer="0.31496062992125984"/>
  <pageSetup paperSize="9" scale="42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view="pageBreakPreview" zoomScaleNormal="100" zoomScaleSheetLayoutView="100" workbookViewId="0">
      <pane xSplit="2" ySplit="6" topLeftCell="G16" activePane="bottomRight" state="frozen"/>
      <selection pane="topRight" activeCell="C1" sqref="C1"/>
      <selection pane="bottomLeft" activeCell="A7" sqref="A7"/>
      <selection pane="bottomRight" activeCell="S17" sqref="S17"/>
    </sheetView>
  </sheetViews>
  <sheetFormatPr defaultRowHeight="15" x14ac:dyDescent="0.25"/>
  <cols>
    <col min="1" max="1" width="64.5703125" customWidth="1"/>
    <col min="2" max="2" width="12.140625" style="43" customWidth="1"/>
    <col min="3" max="3" width="13.42578125" customWidth="1"/>
    <col min="5" max="5" width="12.140625" customWidth="1"/>
    <col min="6" max="6" width="7.5703125" customWidth="1"/>
    <col min="7" max="7" width="11.85546875" customWidth="1"/>
    <col min="8" max="8" width="7.85546875" customWidth="1"/>
    <col min="9" max="9" width="11.28515625" customWidth="1"/>
    <col min="10" max="10" width="7.5703125" customWidth="1"/>
    <col min="11" max="11" width="11.7109375" customWidth="1"/>
    <col min="12" max="12" width="7" customWidth="1"/>
    <col min="13" max="13" width="11.28515625" customWidth="1"/>
    <col min="14" max="14" width="7.42578125" customWidth="1"/>
    <col min="15" max="15" width="10.7109375" customWidth="1"/>
    <col min="16" max="16" width="7.5703125" customWidth="1"/>
    <col min="17" max="17" width="12.42578125" customWidth="1"/>
    <col min="18" max="18" width="7.85546875" customWidth="1"/>
    <col min="19" max="19" width="14.5703125" customWidth="1"/>
    <col min="20" max="20" width="7.140625" customWidth="1"/>
  </cols>
  <sheetData>
    <row r="1" spans="1:21" ht="18.75" x14ac:dyDescent="0.3">
      <c r="S1" s="75" t="s">
        <v>62</v>
      </c>
      <c r="T1" s="75"/>
    </row>
    <row r="3" spans="1:21" ht="15" customHeight="1" x14ac:dyDescent="0.25">
      <c r="A3" s="83" t="s">
        <v>65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</row>
    <row r="4" spans="1:21" x14ac:dyDescent="0.25">
      <c r="A4" s="2"/>
      <c r="B4" s="4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1" ht="51.75" customHeight="1" x14ac:dyDescent="0.25">
      <c r="A5" s="71" t="s">
        <v>38</v>
      </c>
      <c r="B5" s="81" t="s">
        <v>39</v>
      </c>
      <c r="C5" s="65" t="s">
        <v>40</v>
      </c>
      <c r="D5" s="65" t="s">
        <v>41</v>
      </c>
      <c r="E5" s="67" t="s">
        <v>42</v>
      </c>
      <c r="F5" s="68"/>
      <c r="G5" s="63" t="s">
        <v>43</v>
      </c>
      <c r="H5" s="64"/>
      <c r="I5" s="63" t="s">
        <v>32</v>
      </c>
      <c r="J5" s="64"/>
      <c r="K5" s="63" t="s">
        <v>33</v>
      </c>
      <c r="L5" s="64"/>
      <c r="M5" s="63" t="s">
        <v>34</v>
      </c>
      <c r="N5" s="64"/>
      <c r="O5" s="63" t="s">
        <v>35</v>
      </c>
      <c r="P5" s="64"/>
      <c r="Q5" s="63" t="s">
        <v>36</v>
      </c>
      <c r="R5" s="64"/>
      <c r="S5" s="63" t="s">
        <v>37</v>
      </c>
      <c r="T5" s="64"/>
    </row>
    <row r="6" spans="1:21" ht="63" x14ac:dyDescent="0.25">
      <c r="A6" s="72"/>
      <c r="B6" s="82"/>
      <c r="C6" s="66"/>
      <c r="D6" s="66"/>
      <c r="E6" s="3" t="s">
        <v>44</v>
      </c>
      <c r="F6" s="4" t="s">
        <v>28</v>
      </c>
      <c r="G6" s="3" t="s">
        <v>44</v>
      </c>
      <c r="H6" s="4" t="s">
        <v>28</v>
      </c>
      <c r="I6" s="3" t="s">
        <v>44</v>
      </c>
      <c r="J6" s="4" t="s">
        <v>28</v>
      </c>
      <c r="K6" s="3" t="s">
        <v>44</v>
      </c>
      <c r="L6" s="4" t="s">
        <v>28</v>
      </c>
      <c r="M6" s="3" t="s">
        <v>44</v>
      </c>
      <c r="N6" s="4" t="s">
        <v>28</v>
      </c>
      <c r="O6" s="3" t="s">
        <v>44</v>
      </c>
      <c r="P6" s="4" t="s">
        <v>28</v>
      </c>
      <c r="Q6" s="3" t="s">
        <v>44</v>
      </c>
      <c r="R6" s="4" t="s">
        <v>28</v>
      </c>
      <c r="S6" s="3" t="s">
        <v>44</v>
      </c>
      <c r="T6" s="4" t="s">
        <v>28</v>
      </c>
    </row>
    <row r="7" spans="1:21" ht="15.75" x14ac:dyDescent="0.25">
      <c r="A7" s="13" t="s">
        <v>45</v>
      </c>
      <c r="B7" s="45">
        <v>60</v>
      </c>
      <c r="C7" s="7">
        <f>B7*D7/100</f>
        <v>3</v>
      </c>
      <c r="D7" s="6">
        <v>5</v>
      </c>
      <c r="E7" s="7">
        <f>B7*F7/100</f>
        <v>1.98</v>
      </c>
      <c r="F7" s="6">
        <f>SUM(F8:F12)</f>
        <v>3.3</v>
      </c>
      <c r="G7" s="7">
        <f>B7*H7/100</f>
        <v>1.5</v>
      </c>
      <c r="H7" s="6">
        <f>SUM(H8:H12)</f>
        <v>2.5</v>
      </c>
      <c r="I7" s="7">
        <f>B7*J7/100</f>
        <v>1.44</v>
      </c>
      <c r="J7" s="6">
        <f>SUM(J8:J12)</f>
        <v>2.4</v>
      </c>
      <c r="K7" s="7">
        <f>L7*B7/100</f>
        <v>1.8</v>
      </c>
      <c r="L7" s="6">
        <f t="shared" ref="L7" si="0">SUM(L8:L12)</f>
        <v>3</v>
      </c>
      <c r="M7" s="7">
        <f>N7*B7/100</f>
        <v>2.4</v>
      </c>
      <c r="N7" s="6">
        <f t="shared" ref="N7" si="1">SUM(N8:N12)</f>
        <v>4</v>
      </c>
      <c r="O7" s="7">
        <f>P7*B7/100</f>
        <v>1.98</v>
      </c>
      <c r="P7" s="6">
        <f t="shared" ref="P7" si="2">SUM(P8:P12)</f>
        <v>3.3</v>
      </c>
      <c r="Q7" s="7">
        <f>R7*B7/100</f>
        <v>2.4</v>
      </c>
      <c r="R7" s="6">
        <f t="shared" ref="R7" si="3">SUM(R8:R12)</f>
        <v>4</v>
      </c>
      <c r="S7" s="7">
        <f>T7*B7/100</f>
        <v>1.62</v>
      </c>
      <c r="T7" s="6">
        <f t="shared" ref="T7" si="4">SUM(T8:T12)</f>
        <v>2.7</v>
      </c>
    </row>
    <row r="8" spans="1:21" ht="20.25" customHeight="1" x14ac:dyDescent="0.25">
      <c r="A8" s="8" t="s">
        <v>4</v>
      </c>
      <c r="B8" s="41"/>
      <c r="C8" s="22"/>
      <c r="D8" s="22"/>
      <c r="E8" s="78"/>
      <c r="F8" s="54">
        <v>0.3</v>
      </c>
      <c r="G8" s="22"/>
      <c r="H8" s="9">
        <v>0.5</v>
      </c>
      <c r="I8" s="22"/>
      <c r="J8" s="23">
        <v>0.7</v>
      </c>
      <c r="K8" s="22"/>
      <c r="L8" s="23">
        <v>1</v>
      </c>
      <c r="M8" s="22"/>
      <c r="N8" s="23">
        <v>1</v>
      </c>
      <c r="O8" s="22"/>
      <c r="P8" s="23">
        <v>1</v>
      </c>
      <c r="Q8" s="22"/>
      <c r="R8" s="23">
        <v>1</v>
      </c>
      <c r="S8" s="22"/>
      <c r="T8" s="23">
        <v>0.7</v>
      </c>
    </row>
    <row r="9" spans="1:21" ht="20.25" customHeight="1" x14ac:dyDescent="0.25">
      <c r="A9" s="8" t="s">
        <v>5</v>
      </c>
      <c r="B9" s="41"/>
      <c r="C9" s="22"/>
      <c r="D9" s="22"/>
      <c r="E9" s="79"/>
      <c r="F9" s="54">
        <v>1</v>
      </c>
      <c r="G9" s="22"/>
      <c r="H9" s="40">
        <v>0</v>
      </c>
      <c r="I9" s="41"/>
      <c r="J9" s="42">
        <v>0</v>
      </c>
      <c r="K9" s="41"/>
      <c r="L9" s="42">
        <v>0</v>
      </c>
      <c r="M9" s="41"/>
      <c r="N9" s="42">
        <v>0</v>
      </c>
      <c r="O9" s="41"/>
      <c r="P9" s="42">
        <v>0</v>
      </c>
      <c r="Q9" s="41"/>
      <c r="R9" s="42">
        <v>0</v>
      </c>
      <c r="S9" s="41"/>
      <c r="T9" s="42">
        <v>0</v>
      </c>
    </row>
    <row r="10" spans="1:21" ht="33" customHeight="1" x14ac:dyDescent="0.25">
      <c r="A10" s="8" t="s">
        <v>6</v>
      </c>
      <c r="B10" s="41"/>
      <c r="C10" s="22"/>
      <c r="D10" s="22"/>
      <c r="E10" s="79"/>
      <c r="F10" s="54">
        <v>1</v>
      </c>
      <c r="G10" s="41"/>
      <c r="H10" s="40">
        <v>1</v>
      </c>
      <c r="I10" s="41"/>
      <c r="J10" s="42">
        <v>0.7</v>
      </c>
      <c r="K10" s="41"/>
      <c r="L10" s="42">
        <v>1</v>
      </c>
      <c r="M10" s="41"/>
      <c r="N10" s="42">
        <v>1</v>
      </c>
      <c r="O10" s="41"/>
      <c r="P10" s="42">
        <v>1</v>
      </c>
      <c r="Q10" s="41"/>
      <c r="R10" s="42">
        <v>1</v>
      </c>
      <c r="S10" s="41"/>
      <c r="T10" s="42">
        <v>1</v>
      </c>
    </row>
    <row r="11" spans="1:21" ht="46.5" customHeight="1" x14ac:dyDescent="0.25">
      <c r="A11" s="8" t="s">
        <v>7</v>
      </c>
      <c r="B11" s="41"/>
      <c r="C11" s="22"/>
      <c r="D11" s="22"/>
      <c r="E11" s="79"/>
      <c r="F11" s="54">
        <v>0</v>
      </c>
      <c r="G11" s="22"/>
      <c r="H11" s="40">
        <v>0</v>
      </c>
      <c r="I11" s="41"/>
      <c r="J11" s="42">
        <v>0</v>
      </c>
      <c r="K11" s="41"/>
      <c r="L11" s="42">
        <v>0</v>
      </c>
      <c r="M11" s="41"/>
      <c r="N11" s="42">
        <v>1</v>
      </c>
      <c r="O11" s="41"/>
      <c r="P11" s="42">
        <v>0.3</v>
      </c>
      <c r="Q11" s="41"/>
      <c r="R11" s="42">
        <v>1</v>
      </c>
      <c r="S11" s="41"/>
      <c r="T11" s="42">
        <v>0</v>
      </c>
    </row>
    <row r="12" spans="1:21" ht="72" customHeight="1" x14ac:dyDescent="0.25">
      <c r="A12" s="10" t="s">
        <v>54</v>
      </c>
      <c r="B12" s="12"/>
      <c r="C12" s="25"/>
      <c r="D12" s="25"/>
      <c r="E12" s="80"/>
      <c r="F12" s="54">
        <v>1</v>
      </c>
      <c r="G12" s="25"/>
      <c r="H12" s="11">
        <v>1</v>
      </c>
      <c r="I12" s="12"/>
      <c r="J12" s="11">
        <v>1</v>
      </c>
      <c r="K12" s="12"/>
      <c r="L12" s="11">
        <v>1</v>
      </c>
      <c r="M12" s="12"/>
      <c r="N12" s="11">
        <v>1</v>
      </c>
      <c r="O12" s="12"/>
      <c r="P12" s="11">
        <v>1</v>
      </c>
      <c r="Q12" s="12"/>
      <c r="R12" s="11">
        <v>1</v>
      </c>
      <c r="S12" s="12"/>
      <c r="T12" s="11">
        <v>1</v>
      </c>
      <c r="U12" s="43"/>
    </row>
    <row r="13" spans="1:21" ht="53.25" customHeight="1" x14ac:dyDescent="0.25">
      <c r="A13" s="13" t="s">
        <v>46</v>
      </c>
      <c r="B13" s="45">
        <v>10</v>
      </c>
      <c r="C13" s="6">
        <f>B13*D13/100</f>
        <v>0.1</v>
      </c>
      <c r="D13" s="6">
        <v>1</v>
      </c>
      <c r="E13" s="6">
        <f>B13*F13/100</f>
        <v>0.1</v>
      </c>
      <c r="F13" s="6">
        <f>F14</f>
        <v>1</v>
      </c>
      <c r="G13" s="6">
        <f>B13*H13/100</f>
        <v>0.1</v>
      </c>
      <c r="H13" s="6">
        <f>SUM(H14:H14)</f>
        <v>1</v>
      </c>
      <c r="I13" s="6">
        <f>B13*J13/100</f>
        <v>0.1</v>
      </c>
      <c r="J13" s="6">
        <f>SUM(J14:J14)</f>
        <v>1</v>
      </c>
      <c r="K13" s="6">
        <f>L13*B13/100</f>
        <v>0.1</v>
      </c>
      <c r="L13" s="6">
        <f t="shared" ref="L13" si="5">SUM(L14:L14)</f>
        <v>1</v>
      </c>
      <c r="M13" s="6">
        <f>N13*B13/100</f>
        <v>0.1</v>
      </c>
      <c r="N13" s="6">
        <f t="shared" ref="N13" si="6">SUM(N14:N14)</f>
        <v>1</v>
      </c>
      <c r="O13" s="6">
        <f>P13*B13/100</f>
        <v>0.1</v>
      </c>
      <c r="P13" s="6">
        <f t="shared" ref="P13" si="7">SUM(P14:P14)</f>
        <v>1</v>
      </c>
      <c r="Q13" s="6">
        <f>R13*B13/100</f>
        <v>0.1</v>
      </c>
      <c r="R13" s="6">
        <f t="shared" ref="R13" si="8">SUM(R14:R14)</f>
        <v>1</v>
      </c>
      <c r="S13" s="6">
        <f>T13*B13/100</f>
        <v>0.1</v>
      </c>
      <c r="T13" s="6">
        <f t="shared" ref="T13" si="9">SUM(T14:T14)</f>
        <v>1</v>
      </c>
    </row>
    <row r="14" spans="1:21" ht="18.75" customHeight="1" x14ac:dyDescent="0.25">
      <c r="A14" s="10" t="s">
        <v>8</v>
      </c>
      <c r="B14" s="12"/>
      <c r="C14" s="25"/>
      <c r="D14" s="25"/>
      <c r="E14" s="24"/>
      <c r="F14" s="54">
        <v>1</v>
      </c>
      <c r="G14" s="25"/>
      <c r="H14" s="14">
        <v>1</v>
      </c>
      <c r="I14" s="25"/>
      <c r="J14" s="15">
        <v>1</v>
      </c>
      <c r="K14" s="25"/>
      <c r="L14" s="15">
        <v>1</v>
      </c>
      <c r="M14" s="25"/>
      <c r="N14" s="15">
        <v>1</v>
      </c>
      <c r="O14" s="25"/>
      <c r="P14" s="15">
        <v>1</v>
      </c>
      <c r="Q14" s="25"/>
      <c r="R14" s="15">
        <v>1</v>
      </c>
      <c r="S14" s="25"/>
      <c r="T14" s="15">
        <v>1</v>
      </c>
    </row>
    <row r="15" spans="1:21" ht="15.75" x14ac:dyDescent="0.25">
      <c r="A15" s="5" t="s">
        <v>47</v>
      </c>
      <c r="B15" s="45">
        <v>10</v>
      </c>
      <c r="C15" s="6">
        <f>B15*D15/100</f>
        <v>0.1</v>
      </c>
      <c r="D15" s="6">
        <v>1</v>
      </c>
      <c r="E15" s="6">
        <f>B15*F15/100</f>
        <v>0.1</v>
      </c>
      <c r="F15" s="6">
        <f>F16</f>
        <v>1</v>
      </c>
      <c r="G15" s="6">
        <f>B15*H15/100</f>
        <v>0.1</v>
      </c>
      <c r="H15" s="6">
        <f>H16</f>
        <v>1</v>
      </c>
      <c r="I15" s="6">
        <f>B15*J15/100</f>
        <v>0.1</v>
      </c>
      <c r="J15" s="6">
        <f>J16</f>
        <v>1</v>
      </c>
      <c r="K15" s="6">
        <f>L15*B15/100</f>
        <v>0.1</v>
      </c>
      <c r="L15" s="6">
        <f t="shared" ref="L15" si="10">L16</f>
        <v>1</v>
      </c>
      <c r="M15" s="6">
        <f>N15*B15/100</f>
        <v>0.1</v>
      </c>
      <c r="N15" s="6">
        <f t="shared" ref="N15" si="11">N16</f>
        <v>1</v>
      </c>
      <c r="O15" s="6">
        <f>P15*B15/100</f>
        <v>0.1</v>
      </c>
      <c r="P15" s="6">
        <f t="shared" ref="P15" si="12">P16</f>
        <v>1</v>
      </c>
      <c r="Q15" s="6">
        <f>R15*B15/100</f>
        <v>0.1</v>
      </c>
      <c r="R15" s="6">
        <f t="shared" ref="R15" si="13">R16</f>
        <v>1</v>
      </c>
      <c r="S15" s="6">
        <f>T15*B15/100</f>
        <v>0.1</v>
      </c>
      <c r="T15" s="6">
        <f t="shared" ref="T15" si="14">T16</f>
        <v>1</v>
      </c>
    </row>
    <row r="16" spans="1:21" ht="32.25" customHeight="1" x14ac:dyDescent="0.25">
      <c r="A16" s="10" t="s">
        <v>9</v>
      </c>
      <c r="B16" s="46"/>
      <c r="C16" s="24"/>
      <c r="D16" s="24"/>
      <c r="E16" s="24"/>
      <c r="F16" s="14">
        <v>1</v>
      </c>
      <c r="G16" s="24"/>
      <c r="H16" s="14">
        <v>1</v>
      </c>
      <c r="I16" s="24"/>
      <c r="J16" s="15">
        <v>1</v>
      </c>
      <c r="K16" s="24"/>
      <c r="L16" s="15">
        <v>1</v>
      </c>
      <c r="M16" s="24"/>
      <c r="N16" s="15">
        <v>1</v>
      </c>
      <c r="O16" s="24"/>
      <c r="P16" s="15">
        <v>1</v>
      </c>
      <c r="Q16" s="24"/>
      <c r="R16" s="15">
        <v>1</v>
      </c>
      <c r="S16" s="24"/>
      <c r="T16" s="15">
        <v>1</v>
      </c>
    </row>
    <row r="17" spans="1:20" ht="55.5" customHeight="1" x14ac:dyDescent="0.25">
      <c r="A17" s="13" t="s">
        <v>48</v>
      </c>
      <c r="B17" s="47">
        <v>20</v>
      </c>
      <c r="C17" s="16">
        <f>B17*D17/100</f>
        <v>0.4</v>
      </c>
      <c r="D17" s="16">
        <v>2</v>
      </c>
      <c r="E17" s="16">
        <f>B17*F17/100</f>
        <v>0.4</v>
      </c>
      <c r="F17" s="16">
        <f>F18+F19</f>
        <v>2</v>
      </c>
      <c r="G17" s="16">
        <f>B17*H17/100</f>
        <v>0.4</v>
      </c>
      <c r="H17" s="6">
        <f>H18+H19</f>
        <v>2</v>
      </c>
      <c r="I17" s="16">
        <f>B17*J17/100</f>
        <v>0.4</v>
      </c>
      <c r="J17" s="6">
        <f>J18+J19</f>
        <v>2</v>
      </c>
      <c r="K17" s="16">
        <f>L17*B17/100</f>
        <v>0.4</v>
      </c>
      <c r="L17" s="6">
        <f t="shared" ref="L17" si="15">L18+L19</f>
        <v>2</v>
      </c>
      <c r="M17" s="16">
        <f>N17*B17/100</f>
        <v>0.4</v>
      </c>
      <c r="N17" s="6">
        <f t="shared" ref="N17" si="16">N18+N19</f>
        <v>2</v>
      </c>
      <c r="O17" s="16">
        <f>P17*B17/100</f>
        <v>0.4</v>
      </c>
      <c r="P17" s="6">
        <f t="shared" ref="P17" si="17">P18+P19</f>
        <v>2</v>
      </c>
      <c r="Q17" s="16">
        <f>R17*B17/100</f>
        <v>0.4</v>
      </c>
      <c r="R17" s="6">
        <f t="shared" ref="R17" si="18">R18+R19</f>
        <v>2</v>
      </c>
      <c r="S17" s="16">
        <f>T17*B17/100</f>
        <v>0.4</v>
      </c>
      <c r="T17" s="6">
        <f t="shared" ref="T17" si="19">T18+T19</f>
        <v>2</v>
      </c>
    </row>
    <row r="18" spans="1:20" ht="31.5" customHeight="1" x14ac:dyDescent="0.25">
      <c r="A18" s="10" t="s">
        <v>49</v>
      </c>
      <c r="B18" s="69"/>
      <c r="C18" s="71"/>
      <c r="D18" s="71"/>
      <c r="E18" s="71"/>
      <c r="F18" s="4">
        <v>1</v>
      </c>
      <c r="G18" s="17"/>
      <c r="H18" s="14">
        <v>1</v>
      </c>
      <c r="I18" s="17"/>
      <c r="J18" s="14">
        <v>1</v>
      </c>
      <c r="K18" s="17"/>
      <c r="L18" s="14">
        <v>1</v>
      </c>
      <c r="M18" s="17"/>
      <c r="N18" s="14">
        <v>1</v>
      </c>
      <c r="O18" s="17"/>
      <c r="P18" s="14">
        <v>1</v>
      </c>
      <c r="Q18" s="17"/>
      <c r="R18" s="14">
        <v>1</v>
      </c>
      <c r="S18" s="17"/>
      <c r="T18" s="14">
        <v>1</v>
      </c>
    </row>
    <row r="19" spans="1:20" ht="21.75" customHeight="1" x14ac:dyDescent="0.25">
      <c r="A19" s="10" t="s">
        <v>50</v>
      </c>
      <c r="B19" s="70"/>
      <c r="C19" s="72"/>
      <c r="D19" s="72"/>
      <c r="E19" s="73"/>
      <c r="F19" s="4">
        <v>1</v>
      </c>
      <c r="G19" s="17"/>
      <c r="H19" s="14">
        <v>1</v>
      </c>
      <c r="I19" s="17"/>
      <c r="J19" s="14">
        <v>1</v>
      </c>
      <c r="K19" s="17"/>
      <c r="L19" s="14">
        <v>1</v>
      </c>
      <c r="M19" s="17"/>
      <c r="N19" s="14">
        <v>1</v>
      </c>
      <c r="O19" s="17"/>
      <c r="P19" s="14">
        <v>1</v>
      </c>
      <c r="Q19" s="17"/>
      <c r="R19" s="14">
        <v>1</v>
      </c>
      <c r="S19" s="17"/>
      <c r="T19" s="14">
        <v>1</v>
      </c>
    </row>
    <row r="20" spans="1:20" ht="15.75" x14ac:dyDescent="0.25">
      <c r="A20" s="18" t="s">
        <v>51</v>
      </c>
      <c r="B20" s="48">
        <f>B17+B15+B13+B7</f>
        <v>100</v>
      </c>
      <c r="C20" s="26">
        <f>C17+C15+C13+C7</f>
        <v>3.6</v>
      </c>
      <c r="D20" s="19">
        <f>D17+D15+D13+D7</f>
        <v>9</v>
      </c>
      <c r="E20" s="26">
        <f>E17+E15+E13+E7</f>
        <v>2.58</v>
      </c>
      <c r="F20" s="20">
        <f>F17+F15+F13+F7</f>
        <v>7.3</v>
      </c>
      <c r="G20" s="20">
        <f t="shared" ref="G20:P20" si="20">G17+G15+G13+G7</f>
        <v>2.1</v>
      </c>
      <c r="H20" s="20">
        <f t="shared" si="20"/>
        <v>6.5</v>
      </c>
      <c r="I20" s="20">
        <f t="shared" si="20"/>
        <v>2.04</v>
      </c>
      <c r="J20" s="20">
        <f t="shared" si="20"/>
        <v>6.4</v>
      </c>
      <c r="K20" s="20">
        <f t="shared" si="20"/>
        <v>2.4</v>
      </c>
      <c r="L20" s="20">
        <f t="shared" si="20"/>
        <v>7</v>
      </c>
      <c r="M20" s="20">
        <f t="shared" si="20"/>
        <v>3</v>
      </c>
      <c r="N20" s="20">
        <f t="shared" si="20"/>
        <v>8</v>
      </c>
      <c r="O20" s="27">
        <f>O17+O15+O13+O7</f>
        <v>2.58</v>
      </c>
      <c r="P20" s="20">
        <f t="shared" si="20"/>
        <v>7.3</v>
      </c>
      <c r="Q20" s="26">
        <f>Q17+Q15+Q13+Q7</f>
        <v>3</v>
      </c>
      <c r="R20" s="20">
        <f>R17+R15+R13+R7</f>
        <v>8</v>
      </c>
      <c r="S20" s="26">
        <f>S17+S15+S13+S7</f>
        <v>2.2200000000000002</v>
      </c>
      <c r="T20" s="20">
        <f>T17+T15+T13+T7</f>
        <v>6.7</v>
      </c>
    </row>
    <row r="21" spans="1:20" ht="15.75" x14ac:dyDescent="0.25">
      <c r="A21" s="18" t="s">
        <v>52</v>
      </c>
      <c r="B21" s="49"/>
      <c r="C21" s="74">
        <f>C20/E24</f>
        <v>1</v>
      </c>
      <c r="D21" s="74"/>
      <c r="E21" s="74">
        <f>E20/E24</f>
        <v>0.71666666666666667</v>
      </c>
      <c r="F21" s="74"/>
      <c r="G21" s="76">
        <f>G20/E24</f>
        <v>0.58333333333333337</v>
      </c>
      <c r="H21" s="77"/>
      <c r="I21" s="76">
        <f>I20/E24</f>
        <v>0.56666666666666665</v>
      </c>
      <c r="J21" s="77"/>
      <c r="K21" s="76">
        <f>K20/E24</f>
        <v>0.66666666666666663</v>
      </c>
      <c r="L21" s="77"/>
      <c r="M21" s="76">
        <f>M20/E24</f>
        <v>0.83333333333333326</v>
      </c>
      <c r="N21" s="77"/>
      <c r="O21" s="76">
        <f>O20/E24</f>
        <v>0.71666666666666667</v>
      </c>
      <c r="P21" s="77"/>
      <c r="Q21" s="76">
        <f>Q20/E24</f>
        <v>0.83333333333333326</v>
      </c>
      <c r="R21" s="77"/>
      <c r="S21" s="76">
        <f>S20/E24</f>
        <v>0.6166666666666667</v>
      </c>
      <c r="T21" s="77"/>
    </row>
    <row r="22" spans="1:20" ht="15.75" x14ac:dyDescent="0.25">
      <c r="A22" s="21"/>
      <c r="B22" s="50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 x14ac:dyDescent="0.25">
      <c r="A23" s="2"/>
      <c r="B23" s="44"/>
      <c r="C23" s="1"/>
      <c r="D23" s="1"/>
      <c r="E23" s="1"/>
    </row>
    <row r="24" spans="1:20" ht="15.75" x14ac:dyDescent="0.25">
      <c r="A24" s="52" t="s">
        <v>53</v>
      </c>
      <c r="B24" s="51"/>
      <c r="C24" s="51"/>
      <c r="D24" s="51"/>
      <c r="E24" s="53">
        <f>(60*5/100)+(10*1/100)+(10*1/100)+(20*2/100)</f>
        <v>3.6</v>
      </c>
    </row>
  </sheetData>
  <mergeCells count="28">
    <mergeCell ref="S1:T1"/>
    <mergeCell ref="S21:T21"/>
    <mergeCell ref="G21:H21"/>
    <mergeCell ref="I21:J21"/>
    <mergeCell ref="K21:L21"/>
    <mergeCell ref="M21:N21"/>
    <mergeCell ref="O21:P21"/>
    <mergeCell ref="Q21:R21"/>
    <mergeCell ref="G5:H5"/>
    <mergeCell ref="I5:J5"/>
    <mergeCell ref="K5:L5"/>
    <mergeCell ref="A3:T3"/>
    <mergeCell ref="E8:E12"/>
    <mergeCell ref="A5:A6"/>
    <mergeCell ref="B5:B6"/>
    <mergeCell ref="C5:C6"/>
    <mergeCell ref="B18:B19"/>
    <mergeCell ref="C18:C19"/>
    <mergeCell ref="D18:D19"/>
    <mergeCell ref="E18:E19"/>
    <mergeCell ref="C21:D21"/>
    <mergeCell ref="E21:F21"/>
    <mergeCell ref="S5:T5"/>
    <mergeCell ref="D5:D6"/>
    <mergeCell ref="E5:F5"/>
    <mergeCell ref="M5:N5"/>
    <mergeCell ref="O5:P5"/>
    <mergeCell ref="Q5:R5"/>
  </mergeCells>
  <pageMargins left="0.11811023622047245" right="0.11811023622047245" top="0.74803149606299213" bottom="0.7480314960629921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показателей</vt:lpstr>
      <vt:lpstr>Отчет МУК</vt:lpstr>
      <vt:lpstr>'Отчет МУК'!Область_печати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2025-05-27T01:33:59Z</dcterms:modified>
</cp:coreProperties>
</file>