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065" windowHeight="10950" activeTab="1"/>
  </bookViews>
  <sheets>
    <sheet name="Расчет показателей" sheetId="1" r:id="rId1"/>
    <sheet name="Отчет АМО" sheetId="2" r:id="rId2"/>
  </sheets>
  <definedNames>
    <definedName name="_xlnm.Print_Area" localSheetId="1">'Отчет АМО'!$A$1:$N$21</definedName>
    <definedName name="_xlnm.Print_Area" localSheetId="0">'Расчет показателей'!$A$1:$V$12</definedName>
  </definedNames>
  <calcPr calcId="162913"/>
</workbook>
</file>

<file path=xl/calcChain.xml><?xml version="1.0" encoding="utf-8"?>
<calcChain xmlns="http://schemas.openxmlformats.org/spreadsheetml/2006/main">
  <c r="T8" i="1" l="1"/>
  <c r="C7" i="2" l="1"/>
  <c r="T9" i="1"/>
  <c r="T10" i="1"/>
  <c r="T11" i="1"/>
  <c r="T12" i="1"/>
  <c r="F7" i="2" l="1"/>
  <c r="D20" i="2"/>
  <c r="E7" i="2" l="1"/>
  <c r="E24" i="2"/>
  <c r="B20" i="2"/>
  <c r="N17" i="2"/>
  <c r="M17" i="2" s="1"/>
  <c r="L17" i="2"/>
  <c r="K17" i="2" s="1"/>
  <c r="J17" i="2"/>
  <c r="I17" i="2" s="1"/>
  <c r="H17" i="2"/>
  <c r="G17" i="2" s="1"/>
  <c r="F17" i="2"/>
  <c r="E17" i="2" s="1"/>
  <c r="C17" i="2"/>
  <c r="N15" i="2"/>
  <c r="M15" i="2" s="1"/>
  <c r="L15" i="2"/>
  <c r="K15" i="2"/>
  <c r="J15" i="2"/>
  <c r="I15" i="2" s="1"/>
  <c r="H15" i="2"/>
  <c r="G15" i="2" s="1"/>
  <c r="F15" i="2"/>
  <c r="E15" i="2" s="1"/>
  <c r="C15" i="2"/>
  <c r="N13" i="2"/>
  <c r="M13" i="2" s="1"/>
  <c r="L13" i="2"/>
  <c r="K13" i="2" s="1"/>
  <c r="J13" i="2"/>
  <c r="I13" i="2" s="1"/>
  <c r="H13" i="2"/>
  <c r="G13" i="2" s="1"/>
  <c r="F13" i="2"/>
  <c r="E13" i="2" s="1"/>
  <c r="C13" i="2"/>
  <c r="N7" i="2"/>
  <c r="M7" i="2" s="1"/>
  <c r="L7" i="2"/>
  <c r="K7" i="2" s="1"/>
  <c r="J7" i="2"/>
  <c r="I7" i="2" s="1"/>
  <c r="H7" i="2"/>
  <c r="M20" i="2" l="1"/>
  <c r="M21" i="2" s="1"/>
  <c r="C20" i="2"/>
  <c r="C21" i="2" s="1"/>
  <c r="F20" i="2"/>
  <c r="E20" i="2"/>
  <c r="E21" i="2" s="1"/>
  <c r="G7" i="2"/>
  <c r="G20" i="2" s="1"/>
  <c r="G21" i="2" s="1"/>
  <c r="H20" i="2"/>
  <c r="I20" i="2"/>
  <c r="I21" i="2" s="1"/>
  <c r="J20" i="2"/>
  <c r="K20" i="2"/>
  <c r="K21" i="2" s="1"/>
  <c r="L20" i="2"/>
  <c r="N20" i="2"/>
</calcChain>
</file>

<file path=xl/sharedStrings.xml><?xml version="1.0" encoding="utf-8"?>
<sst xmlns="http://schemas.openxmlformats.org/spreadsheetml/2006/main" count="97" uniqueCount="67">
  <si>
    <t>1. ПОКАЗАТЕЛТИ КАЧЕСТВА УПРАВЛЕНИЯ РАСХОДАМИ</t>
  </si>
  <si>
    <t xml:space="preserve">3. ПОКАЗАТЕЛИ
КАЧЕСТВА ВЕДЕНИЯ УЧЕТА И СОСТАВЛЕНИЯ БЮДЖЕТНОЙ ОТЧЕТНОСТИ
</t>
  </si>
  <si>
    <t>4. КАЧЕСТВО УПРАВЛЕНИЯ АКТИВАМИ</t>
  </si>
  <si>
    <t>5. ПОКАЗАТЕЛИ КАЧЕСТВА ОРГАНИЗАЦИИ И ОСУЩЕСТВЛЕНИЯ ФИНАНСОВОГО КОНТРОЛЯ</t>
  </si>
  <si>
    <t>6. РЕЗУЛЬТАТ</t>
  </si>
  <si>
    <t>Качественное планирование расходов (Р1)</t>
  </si>
  <si>
    <t>Равномерность расходов (Р2)</t>
  </si>
  <si>
    <t>Доля неисполненных на конец отчетного года бюджетных ассигнований (Р3)</t>
  </si>
  <si>
    <t>Изменение дебиторской задолженности ГРБС и муниципальных подведомственных ему учреждений в отчетном периоде по сравнению с началом года (Р4)</t>
  </si>
  <si>
    <t>Достоверность бюджетной отчетности</t>
  </si>
  <si>
    <t>Доля недостач и хищений денежных средств и материальных ценностей</t>
  </si>
  <si>
    <t>Неправомерное использование бюджетных средств, в том числе нецелевое использование бюджетных средств (* в случае, если проверка в отчетном году не проводилась, применяется оценка показателя равная 1)</t>
  </si>
  <si>
    <t>Несоблюдение правил планирования закупок (* в случае, если проверка в отчетном году не проводилась, применяется оценка показателя равная 1)</t>
  </si>
  <si>
    <t xml:space="preserve">Итоговая оценка </t>
  </si>
  <si>
    <t>Рейтинг</t>
  </si>
  <si>
    <t>Расчет показателя</t>
  </si>
  <si>
    <t>Р1=КР*(1-G/B)</t>
  </si>
  <si>
    <t>оценка показателя Р1</t>
  </si>
  <si>
    <t>Р2=(Е-Еср)*100/Еср</t>
  </si>
  <si>
    <t>оценка показателя Р2</t>
  </si>
  <si>
    <t>P3=Е/Д*100</t>
  </si>
  <si>
    <t>оценка показателя Р3</t>
  </si>
  <si>
    <t>Р4=100*(Д.з. отч.п/Д.з. н.г.)</t>
  </si>
  <si>
    <t>оценка показателя Р4</t>
  </si>
  <si>
    <t>P5=Sv/E</t>
  </si>
  <si>
    <t>оценка показателя Р5</t>
  </si>
  <si>
    <t>Р6 наличие/отсутствие</t>
  </si>
  <si>
    <t>оценка показателя Р6</t>
  </si>
  <si>
    <t xml:space="preserve">      Р7= 100 T / (O + M),</t>
  </si>
  <si>
    <t>оценка показателя Р7</t>
  </si>
  <si>
    <t>P8 = Qz,</t>
  </si>
  <si>
    <t>оценка показателя Р8</t>
  </si>
  <si>
    <t>P9 = Qz,</t>
  </si>
  <si>
    <t>оценка показателя Р9</t>
  </si>
  <si>
    <t xml:space="preserve">единица измерения </t>
  </si>
  <si>
    <t>балл</t>
  </si>
  <si>
    <t>отсутствие</t>
  </si>
  <si>
    <t>МКУ "Коммунально строительное управление"</t>
  </si>
  <si>
    <t>МКУ "Управление сельского хозяйства"</t>
  </si>
  <si>
    <t>МКУ "ЕДДС"</t>
  </si>
  <si>
    <t>МАУ "ЦРПиЗ"</t>
  </si>
  <si>
    <t>НАИМЕНОВАНИЕ БЛОКА</t>
  </si>
  <si>
    <t>ВЕС ГРУППЫ В ОЦЕНКЕ</t>
  </si>
  <si>
    <t>Целевой показатель оценки качества по блоку (Е итог)</t>
  </si>
  <si>
    <t>Целевой показатель (балл)</t>
  </si>
  <si>
    <t>АМО</t>
  </si>
  <si>
    <t>КСУ</t>
  </si>
  <si>
    <t>УСХ</t>
  </si>
  <si>
    <t>ЕДДС</t>
  </si>
  <si>
    <t>оценка качества по блоку (Е итог)</t>
  </si>
  <si>
    <t>ПОКАЗАТЕЛИ КАЧЕСТВА УПРАВЛЕНИЯ РАСХОДАМИ</t>
  </si>
  <si>
    <t>ПОКАЗАТЕЛИ КАЧЕСТВА ВЕДЕНИЯ УЧЕТА И СОСТАВЛЕНИЯ БЮДЖЕТНОЙ ОТЧЕТНОСТИ</t>
  </si>
  <si>
    <t>ПОКАЗАТЕЛИ КАЧЕСТВА УПРАВЛЕНИЯ АКТИВАМИ</t>
  </si>
  <si>
    <t>ПОКАЗАТЕЛИ КАЧЕСТВА ОРГАНИЗАЦИИ И ОСУЩЕСТВЛЕНИЯ ФИНАНСОВОГО КОНТРОЛЯ</t>
  </si>
  <si>
    <t>Неправомерное использование бюджетных средств, в том числе нецелевое использование бюджетных средств</t>
  </si>
  <si>
    <t>Несоблюдение правил планирования закупок</t>
  </si>
  <si>
    <t xml:space="preserve">СУММАРНАЯ ОЦЕНКА </t>
  </si>
  <si>
    <t>ИТОГОВАЯ ОЦЕНКА КАЧЕСТВА (Q)</t>
  </si>
  <si>
    <t>E Мах = 3,60 = (60*5/100)+(10*1/100)+(10*1/100)+(20*2/100)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</si>
  <si>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распорядителя бюджетных средств либо его должностных лиц (Р5)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</si>
  <si>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распорядителя бюджетных средств либо его должностных лиц (Р14)</t>
  </si>
  <si>
    <t>МАУ "ЦРП"</t>
  </si>
  <si>
    <t>ПОКАЗАТЕЛИ ДЛЯ ОЦЕНКИ КАЧЕСТВА ФИНАНСОВОГО МЕНЕДЖМЕНТА ПОДВЕДОМСТВЕННЫХ УЧРЕЖДЕНИЙ АДМИНИСТРАЦИИ МР "МИРНИНСКИЙ РАЙОН" РС(Я) ЗА 2024 г.</t>
  </si>
  <si>
    <t>Администрация МР "Мирнинский район" РС (Я)</t>
  </si>
  <si>
    <t>хороший</t>
  </si>
  <si>
    <t>ГРБС 1
Администрация МР "Мирнинский район" РС (Я)</t>
  </si>
  <si>
    <t>ОТЧЕТ О РЕЗУЛЬТАТАХ МОНИТОРИНГА КАЧЕСТВА ФИНАНСОВОГО МЕНЕДЖМЕНТА ПОДВЕДОМСТВЕННЫХ УЧРЕЖДЕНИЙ АДМИНИСТРАЦИИ МР "МИРНИНСКИЙ РАЙОН" РС (Я)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</si>
</sst>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vertical="center"/>
    </xf>
    <xf numFmtId="0" fontId="3" fillId="0" borderId="1" xfId="0" applyFont="1" applyBorder="1"/>
    <xf numFmtId="0" fontId="5" fillId="0" borderId="0" xfId="0" applyFont="1"/>
    <xf numFmtId="0" fontId="3" fillId="0" borderId="0" xfId="0" applyFont="1"/>
    <xf numFmtId="2" fontId="3" fillId="0" borderId="0" xfId="0" applyNumberFormat="1" applyFont="1"/>
    <xf numFmtId="0" fontId="3" fillId="0" borderId="0" xfId="0" applyFont="1" applyAlignment="1">
      <alignment vertical="center"/>
    </xf>
    <xf numFmtId="2" fontId="5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2" fontId="7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quotePrefix="1" applyFont="1" applyFill="1" applyBorder="1" applyAlignment="1">
      <alignment horizontal="left" vertical="center" wrapText="1"/>
    </xf>
    <xf numFmtId="2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quotePrefix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0</xdr:rowOff>
    </xdr:from>
    <xdr:to>
      <xdr:col>13</xdr:col>
      <xdr:colOff>133350</xdr:colOff>
      <xdr:row>4</xdr:row>
      <xdr:rowOff>190500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2876550"/>
          <a:ext cx="1333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view="pageBreakPreview" zoomScale="80" zoomScaleNormal="80" zoomScaleSheetLayoutView="80" workbookViewId="0">
      <pane xSplit="1" ySplit="7" topLeftCell="F8" activePane="bottomRight" state="frozen"/>
      <selection pane="topRight" activeCell="B1" sqref="B1"/>
      <selection pane="bottomLeft" activeCell="A8" sqref="A8"/>
      <selection pane="bottomRight" activeCell="F4" sqref="F4:G4"/>
    </sheetView>
  </sheetViews>
  <sheetFormatPr defaultRowHeight="15.75" x14ac:dyDescent="0.25"/>
  <cols>
    <col min="1" max="1" width="56.42578125" style="94" customWidth="1"/>
    <col min="2" max="2" width="12.7109375" style="93" customWidth="1"/>
    <col min="3" max="3" width="14.140625" style="93" customWidth="1"/>
    <col min="4" max="4" width="13.140625" style="93" customWidth="1"/>
    <col min="5" max="5" width="14.140625" style="93" customWidth="1"/>
    <col min="6" max="6" width="12.42578125" style="93" customWidth="1"/>
    <col min="7" max="7" width="14.140625" style="93" customWidth="1"/>
    <col min="8" max="8" width="11.42578125" style="93" customWidth="1"/>
    <col min="9" max="9" width="14.140625" style="93" customWidth="1"/>
    <col min="10" max="10" width="11.42578125" style="93" customWidth="1"/>
    <col min="11" max="11" width="14.140625" style="93" customWidth="1"/>
    <col min="12" max="12" width="12.85546875" style="93" customWidth="1"/>
    <col min="13" max="13" width="15.140625" style="93" customWidth="1"/>
    <col min="14" max="14" width="12" style="93" customWidth="1"/>
    <col min="15" max="15" width="15.85546875" style="93" customWidth="1"/>
    <col min="16" max="16" width="12.7109375" style="93" customWidth="1"/>
    <col min="17" max="17" width="13.5703125" style="93" customWidth="1"/>
    <col min="18" max="18" width="12.140625" style="93" customWidth="1"/>
    <col min="19" max="19" width="12" style="93" customWidth="1"/>
    <col min="20" max="21" width="12.28515625" style="93" customWidth="1"/>
    <col min="22" max="22" width="11.5703125" style="93" customWidth="1"/>
    <col min="23" max="16384" width="9.140625" style="93"/>
  </cols>
  <sheetData>
    <row r="1" spans="1:22" ht="15" customHeight="1" x14ac:dyDescent="0.25">
      <c r="A1" s="91" t="s">
        <v>62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3" spans="1:22" s="51" customFormat="1" ht="90.75" customHeight="1" x14ac:dyDescent="0.25">
      <c r="A3" s="50"/>
      <c r="B3" s="68" t="s">
        <v>0</v>
      </c>
      <c r="C3" s="69"/>
      <c r="D3" s="69"/>
      <c r="E3" s="69"/>
      <c r="F3" s="69"/>
      <c r="G3" s="69"/>
      <c r="H3" s="69"/>
      <c r="I3" s="69"/>
      <c r="J3" s="69"/>
      <c r="K3" s="70"/>
      <c r="L3" s="71" t="s">
        <v>1</v>
      </c>
      <c r="M3" s="72"/>
      <c r="N3" s="71" t="s">
        <v>2</v>
      </c>
      <c r="O3" s="73"/>
      <c r="P3" s="71" t="s">
        <v>3</v>
      </c>
      <c r="Q3" s="72"/>
      <c r="R3" s="72"/>
      <c r="S3" s="73"/>
      <c r="T3" s="66" t="s">
        <v>4</v>
      </c>
      <c r="U3" s="67"/>
    </row>
    <row r="4" spans="1:22" s="37" customFormat="1" ht="134.25" customHeight="1" x14ac:dyDescent="0.25">
      <c r="A4" s="50"/>
      <c r="B4" s="64" t="s">
        <v>5</v>
      </c>
      <c r="C4" s="65"/>
      <c r="D4" s="64" t="s">
        <v>6</v>
      </c>
      <c r="E4" s="65"/>
      <c r="F4" s="64" t="s">
        <v>7</v>
      </c>
      <c r="G4" s="65"/>
      <c r="H4" s="64" t="s">
        <v>8</v>
      </c>
      <c r="I4" s="65"/>
      <c r="J4" s="63" t="s">
        <v>60</v>
      </c>
      <c r="K4" s="63"/>
      <c r="L4" s="63" t="s">
        <v>9</v>
      </c>
      <c r="M4" s="63"/>
      <c r="N4" s="61" t="s">
        <v>10</v>
      </c>
      <c r="O4" s="62"/>
      <c r="P4" s="63" t="s">
        <v>11</v>
      </c>
      <c r="Q4" s="63"/>
      <c r="R4" s="63" t="s">
        <v>12</v>
      </c>
      <c r="S4" s="63"/>
      <c r="T4" s="52" t="s">
        <v>13</v>
      </c>
      <c r="U4" s="52" t="s">
        <v>14</v>
      </c>
    </row>
    <row r="5" spans="1:22" s="37" customFormat="1" ht="65.25" customHeight="1" x14ac:dyDescent="0.25">
      <c r="A5" s="50" t="s">
        <v>15</v>
      </c>
      <c r="B5" s="53" t="s">
        <v>16</v>
      </c>
      <c r="C5" s="53" t="s">
        <v>17</v>
      </c>
      <c r="D5" s="53" t="s">
        <v>18</v>
      </c>
      <c r="E5" s="53" t="s">
        <v>19</v>
      </c>
      <c r="F5" s="53" t="s">
        <v>20</v>
      </c>
      <c r="G5" s="53" t="s">
        <v>21</v>
      </c>
      <c r="H5" s="53" t="s">
        <v>22</v>
      </c>
      <c r="I5" s="53" t="s">
        <v>23</v>
      </c>
      <c r="J5" s="53" t="s">
        <v>24</v>
      </c>
      <c r="K5" s="53" t="s">
        <v>25</v>
      </c>
      <c r="L5" s="53" t="s">
        <v>26</v>
      </c>
      <c r="M5" s="53" t="s">
        <v>27</v>
      </c>
      <c r="N5" s="53" t="s">
        <v>28</v>
      </c>
      <c r="O5" s="53" t="s">
        <v>29</v>
      </c>
      <c r="P5" s="53" t="s">
        <v>30</v>
      </c>
      <c r="Q5" s="53" t="s">
        <v>31</v>
      </c>
      <c r="R5" s="53" t="s">
        <v>32</v>
      </c>
      <c r="S5" s="53" t="s">
        <v>33</v>
      </c>
      <c r="T5" s="36"/>
      <c r="U5" s="36"/>
    </row>
    <row r="6" spans="1:22" s="51" customFormat="1" x14ac:dyDescent="0.25">
      <c r="A6" s="50" t="s">
        <v>34</v>
      </c>
      <c r="B6" s="54"/>
      <c r="C6" s="54" t="s">
        <v>35</v>
      </c>
      <c r="D6" s="54"/>
      <c r="E6" s="54" t="s">
        <v>35</v>
      </c>
      <c r="F6" s="54"/>
      <c r="G6" s="54" t="s">
        <v>35</v>
      </c>
      <c r="H6" s="54"/>
      <c r="I6" s="54" t="s">
        <v>35</v>
      </c>
      <c r="J6" s="55"/>
      <c r="K6" s="55"/>
      <c r="L6" s="56"/>
      <c r="M6" s="56" t="s">
        <v>35</v>
      </c>
      <c r="N6" s="56"/>
      <c r="O6" s="56" t="s">
        <v>35</v>
      </c>
      <c r="P6" s="56"/>
      <c r="Q6" s="56" t="s">
        <v>35</v>
      </c>
      <c r="R6" s="56"/>
      <c r="S6" s="56" t="s">
        <v>35</v>
      </c>
      <c r="T6" s="56"/>
      <c r="U6" s="56"/>
    </row>
    <row r="7" spans="1:22" s="39" customFormat="1" ht="67.5" customHeight="1" x14ac:dyDescent="0.25">
      <c r="A7" s="57" t="s">
        <v>65</v>
      </c>
      <c r="B7" s="58"/>
      <c r="C7" s="59"/>
      <c r="D7" s="58"/>
      <c r="E7" s="59"/>
      <c r="F7" s="58"/>
      <c r="G7" s="59"/>
      <c r="H7" s="58"/>
      <c r="I7" s="59"/>
      <c r="J7" s="38"/>
      <c r="K7" s="38"/>
      <c r="L7" s="38"/>
      <c r="M7" s="38"/>
      <c r="N7" s="38"/>
      <c r="O7" s="38"/>
      <c r="P7" s="38"/>
      <c r="Q7" s="38"/>
      <c r="R7" s="38"/>
      <c r="S7" s="38"/>
      <c r="T7" s="35"/>
      <c r="U7" s="38"/>
    </row>
    <row r="8" spans="1:22" s="34" customFormat="1" ht="24" customHeight="1" x14ac:dyDescent="0.25">
      <c r="A8" s="60" t="s">
        <v>63</v>
      </c>
      <c r="B8" s="40">
        <v>87.277957221515322</v>
      </c>
      <c r="C8" s="41">
        <v>0.5</v>
      </c>
      <c r="D8" s="42">
        <v>-59.84</v>
      </c>
      <c r="E8" s="41">
        <v>1</v>
      </c>
      <c r="F8" s="40">
        <v>92.056716091425059</v>
      </c>
      <c r="G8" s="41">
        <v>0.7</v>
      </c>
      <c r="H8" s="42">
        <v>114.87456970049867</v>
      </c>
      <c r="I8" s="41">
        <v>0</v>
      </c>
      <c r="J8" s="43">
        <v>0</v>
      </c>
      <c r="K8" s="43">
        <v>1</v>
      </c>
      <c r="L8" s="43" t="s">
        <v>36</v>
      </c>
      <c r="M8" s="43">
        <v>1</v>
      </c>
      <c r="N8" s="43">
        <v>0</v>
      </c>
      <c r="O8" s="43">
        <v>1</v>
      </c>
      <c r="P8" s="43">
        <v>0</v>
      </c>
      <c r="Q8" s="43">
        <v>1</v>
      </c>
      <c r="R8" s="43">
        <v>0</v>
      </c>
      <c r="S8" s="43">
        <v>1</v>
      </c>
      <c r="T8" s="47">
        <f>S8+Q8+O8+M8+K8+I8+G8+E8+C8</f>
        <v>7.2</v>
      </c>
      <c r="U8" s="47">
        <v>0.7</v>
      </c>
      <c r="V8" s="48" t="s">
        <v>64</v>
      </c>
    </row>
    <row r="9" spans="1:22" s="33" customFormat="1" ht="23.25" customHeight="1" x14ac:dyDescent="0.25">
      <c r="A9" s="50" t="s">
        <v>37</v>
      </c>
      <c r="B9" s="40">
        <v>23.384541752429651</v>
      </c>
      <c r="C9" s="41">
        <v>0.5</v>
      </c>
      <c r="D9" s="42">
        <v>-46.444788564113743</v>
      </c>
      <c r="E9" s="41">
        <v>1</v>
      </c>
      <c r="F9" s="40">
        <v>42.495196966754079</v>
      </c>
      <c r="G9" s="41">
        <v>0</v>
      </c>
      <c r="H9" s="42">
        <v>14.244643768579268</v>
      </c>
      <c r="I9" s="41">
        <v>0.7</v>
      </c>
      <c r="J9" s="44">
        <v>0</v>
      </c>
      <c r="K9" s="44">
        <v>1</v>
      </c>
      <c r="L9" s="44" t="s">
        <v>36</v>
      </c>
      <c r="M9" s="44">
        <v>1</v>
      </c>
      <c r="N9" s="44">
        <v>0</v>
      </c>
      <c r="O9" s="44">
        <v>1</v>
      </c>
      <c r="P9" s="44">
        <v>0</v>
      </c>
      <c r="Q9" s="44">
        <v>1</v>
      </c>
      <c r="R9" s="44">
        <v>0</v>
      </c>
      <c r="S9" s="44">
        <v>1</v>
      </c>
      <c r="T9" s="46">
        <f>S9+Q9+O9+M9+K9+I9+G9+E9+C9</f>
        <v>7.2</v>
      </c>
      <c r="U9" s="47">
        <v>0.7</v>
      </c>
      <c r="V9" s="48" t="s">
        <v>64</v>
      </c>
    </row>
    <row r="10" spans="1:22" s="33" customFormat="1" ht="23.25" customHeight="1" x14ac:dyDescent="0.25">
      <c r="A10" s="50" t="s">
        <v>38</v>
      </c>
      <c r="B10" s="40">
        <v>23.719065589598461</v>
      </c>
      <c r="C10" s="41">
        <v>0.5</v>
      </c>
      <c r="D10" s="42">
        <v>54.698198448046483</v>
      </c>
      <c r="E10" s="41">
        <v>0</v>
      </c>
      <c r="F10" s="40">
        <v>98.058219101262097</v>
      </c>
      <c r="G10" s="41">
        <v>1</v>
      </c>
      <c r="H10" s="42">
        <v>7.6112820816491155E-4</v>
      </c>
      <c r="I10" s="41">
        <v>1</v>
      </c>
      <c r="J10" s="44">
        <v>0</v>
      </c>
      <c r="K10" s="44">
        <v>1</v>
      </c>
      <c r="L10" s="44" t="s">
        <v>36</v>
      </c>
      <c r="M10" s="44">
        <v>1</v>
      </c>
      <c r="N10" s="43">
        <v>0</v>
      </c>
      <c r="O10" s="44">
        <v>1</v>
      </c>
      <c r="P10" s="44">
        <v>0</v>
      </c>
      <c r="Q10" s="44">
        <v>1</v>
      </c>
      <c r="R10" s="44">
        <v>0</v>
      </c>
      <c r="S10" s="44">
        <v>1</v>
      </c>
      <c r="T10" s="46">
        <f>S10+Q10+O10+M10+K10+I10+G10+E10+C10</f>
        <v>7.5</v>
      </c>
      <c r="U10" s="47">
        <v>0.75</v>
      </c>
      <c r="V10" s="48" t="s">
        <v>64</v>
      </c>
    </row>
    <row r="11" spans="1:22" s="33" customFormat="1" ht="23.25" customHeight="1" x14ac:dyDescent="0.25">
      <c r="A11" s="50" t="s">
        <v>39</v>
      </c>
      <c r="B11" s="40">
        <v>2.9921446447363751</v>
      </c>
      <c r="C11" s="41">
        <v>1</v>
      </c>
      <c r="D11" s="42">
        <v>77.089592354406719</v>
      </c>
      <c r="E11" s="41">
        <v>0</v>
      </c>
      <c r="F11" s="40">
        <v>87.770314232200178</v>
      </c>
      <c r="G11" s="41">
        <v>0.7</v>
      </c>
      <c r="H11" s="42">
        <v>1.4778890968475906</v>
      </c>
      <c r="I11" s="41">
        <v>1</v>
      </c>
      <c r="J11" s="44">
        <v>0</v>
      </c>
      <c r="K11" s="44">
        <v>1</v>
      </c>
      <c r="L11" s="44" t="s">
        <v>36</v>
      </c>
      <c r="M11" s="44">
        <v>1</v>
      </c>
      <c r="N11" s="44">
        <v>0</v>
      </c>
      <c r="O11" s="44">
        <v>1</v>
      </c>
      <c r="P11" s="43">
        <v>0</v>
      </c>
      <c r="Q11" s="43">
        <v>1</v>
      </c>
      <c r="R11" s="43">
        <v>0</v>
      </c>
      <c r="S11" s="43">
        <v>1</v>
      </c>
      <c r="T11" s="46">
        <f>S11+Q11+O11+M11+K11+I11+G11+E11+C11</f>
        <v>7.7</v>
      </c>
      <c r="U11" s="49">
        <v>0.78</v>
      </c>
      <c r="V11" s="48" t="s">
        <v>64</v>
      </c>
    </row>
    <row r="12" spans="1:22" s="33" customFormat="1" ht="23.25" customHeight="1" x14ac:dyDescent="0.25">
      <c r="A12" s="50" t="s">
        <v>40</v>
      </c>
      <c r="B12" s="42">
        <v>8.9735765774123628</v>
      </c>
      <c r="C12" s="45">
        <v>1</v>
      </c>
      <c r="D12" s="42">
        <v>-8.4297123460490173</v>
      </c>
      <c r="E12" s="41">
        <v>1</v>
      </c>
      <c r="F12" s="42">
        <v>88.678025888172797</v>
      </c>
      <c r="G12" s="45">
        <v>0.7</v>
      </c>
      <c r="H12" s="42">
        <v>140.54668252799559</v>
      </c>
      <c r="I12" s="41">
        <v>0</v>
      </c>
      <c r="J12" s="44">
        <v>0</v>
      </c>
      <c r="K12" s="44">
        <v>1</v>
      </c>
      <c r="L12" s="44" t="s">
        <v>36</v>
      </c>
      <c r="M12" s="44">
        <v>1</v>
      </c>
      <c r="N12" s="44">
        <v>0</v>
      </c>
      <c r="O12" s="44">
        <v>1</v>
      </c>
      <c r="P12" s="43">
        <v>0</v>
      </c>
      <c r="Q12" s="43">
        <v>1</v>
      </c>
      <c r="R12" s="43">
        <v>0</v>
      </c>
      <c r="S12" s="43">
        <v>1</v>
      </c>
      <c r="T12" s="46">
        <f>S12+Q12+O12+M12+K12+I12+G12+E12+C12</f>
        <v>7.7</v>
      </c>
      <c r="U12" s="49">
        <v>0.78</v>
      </c>
      <c r="V12" s="48" t="s">
        <v>64</v>
      </c>
    </row>
    <row r="13" spans="1:22" s="33" customFormat="1" ht="15.75" customHeight="1" x14ac:dyDescent="0.25">
      <c r="A13" s="94"/>
    </row>
    <row r="14" spans="1:22" x14ac:dyDescent="0.25">
      <c r="A14" s="95"/>
    </row>
    <row r="15" spans="1:22" x14ac:dyDescent="0.25">
      <c r="A15" s="95"/>
    </row>
    <row r="16" spans="1:22" x14ac:dyDescent="0.25">
      <c r="A16" s="95"/>
    </row>
    <row r="17" spans="1:1" x14ac:dyDescent="0.25">
      <c r="A17" s="95"/>
    </row>
    <row r="18" spans="1:1" x14ac:dyDescent="0.25">
      <c r="A18" s="95"/>
    </row>
    <row r="19" spans="1:1" x14ac:dyDescent="0.25">
      <c r="A19" s="96"/>
    </row>
    <row r="20" spans="1:1" x14ac:dyDescent="0.25">
      <c r="A20" s="95"/>
    </row>
    <row r="21" spans="1:1" x14ac:dyDescent="0.25">
      <c r="A21" s="95"/>
    </row>
    <row r="22" spans="1:1" x14ac:dyDescent="0.25">
      <c r="A22" s="95"/>
    </row>
    <row r="23" spans="1:1" x14ac:dyDescent="0.25">
      <c r="A23" s="95"/>
    </row>
    <row r="24" spans="1:1" x14ac:dyDescent="0.25">
      <c r="A24" s="95"/>
    </row>
    <row r="25" spans="1:1" x14ac:dyDescent="0.25">
      <c r="A25" s="95"/>
    </row>
    <row r="26" spans="1:1" x14ac:dyDescent="0.25">
      <c r="A26" s="95"/>
    </row>
    <row r="27" spans="1:1" x14ac:dyDescent="0.25">
      <c r="A27" s="95"/>
    </row>
    <row r="28" spans="1:1" x14ac:dyDescent="0.25">
      <c r="A28" s="95"/>
    </row>
    <row r="29" spans="1:1" x14ac:dyDescent="0.25">
      <c r="A29" s="95"/>
    </row>
  </sheetData>
  <mergeCells count="15">
    <mergeCell ref="A1:O1"/>
    <mergeCell ref="T3:U3"/>
    <mergeCell ref="B3:K3"/>
    <mergeCell ref="L3:M3"/>
    <mergeCell ref="N3:O3"/>
    <mergeCell ref="P3:S3"/>
    <mergeCell ref="N4:O4"/>
    <mergeCell ref="P4:Q4"/>
    <mergeCell ref="R4:S4"/>
    <mergeCell ref="B4:C4"/>
    <mergeCell ref="D4:E4"/>
    <mergeCell ref="F4:G4"/>
    <mergeCell ref="H4:I4"/>
    <mergeCell ref="J4:K4"/>
    <mergeCell ref="L4:M4"/>
  </mergeCells>
  <pageMargins left="0.11811023622047245" right="0.11811023622047245" top="0.74803149606299213" bottom="0.74803149606299213" header="0.31496062992125984" footer="0.31496062992125984"/>
  <pageSetup paperSize="9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view="pageBreakPreview" zoomScale="85" zoomScaleNormal="100" zoomScaleSheetLayoutView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" sqref="A3:N3"/>
    </sheetView>
  </sheetViews>
  <sheetFormatPr defaultRowHeight="15" x14ac:dyDescent="0.25"/>
  <cols>
    <col min="1" max="1" width="56.140625" customWidth="1"/>
    <col min="2" max="2" width="12.42578125" customWidth="1"/>
    <col min="3" max="3" width="13.42578125" customWidth="1"/>
    <col min="4" max="4" width="13.85546875" customWidth="1"/>
    <col min="5" max="5" width="10.5703125" customWidth="1"/>
    <col min="6" max="6" width="14.28515625" customWidth="1"/>
    <col min="7" max="7" width="11.42578125" customWidth="1"/>
    <col min="9" max="9" width="10.7109375" customWidth="1"/>
  </cols>
  <sheetData>
    <row r="1" spans="1:14" ht="18.75" x14ac:dyDescent="0.3">
      <c r="L1" s="32"/>
    </row>
    <row r="2" spans="1:14" ht="18.75" x14ac:dyDescent="0.3">
      <c r="L2" s="32"/>
    </row>
    <row r="3" spans="1:14" ht="32.25" customHeight="1" x14ac:dyDescent="0.25">
      <c r="A3" s="85" t="s">
        <v>66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33" customHeight="1" x14ac:dyDescent="0.25">
      <c r="A5" s="80" t="s">
        <v>41</v>
      </c>
      <c r="B5" s="87" t="s">
        <v>42</v>
      </c>
      <c r="C5" s="87" t="s">
        <v>43</v>
      </c>
      <c r="D5" s="87" t="s">
        <v>44</v>
      </c>
      <c r="E5" s="89" t="s">
        <v>45</v>
      </c>
      <c r="F5" s="90"/>
      <c r="G5" s="83" t="s">
        <v>46</v>
      </c>
      <c r="H5" s="84"/>
      <c r="I5" s="83" t="s">
        <v>47</v>
      </c>
      <c r="J5" s="84"/>
      <c r="K5" s="83" t="s">
        <v>48</v>
      </c>
      <c r="L5" s="84"/>
      <c r="M5" s="83" t="s">
        <v>61</v>
      </c>
      <c r="N5" s="84"/>
    </row>
    <row r="6" spans="1:14" ht="78.75" x14ac:dyDescent="0.25">
      <c r="A6" s="82"/>
      <c r="B6" s="88"/>
      <c r="C6" s="88"/>
      <c r="D6" s="88"/>
      <c r="E6" s="3" t="s">
        <v>49</v>
      </c>
      <c r="F6" s="4" t="s">
        <v>35</v>
      </c>
      <c r="G6" s="3" t="s">
        <v>49</v>
      </c>
      <c r="H6" s="4" t="s">
        <v>35</v>
      </c>
      <c r="I6" s="3" t="s">
        <v>49</v>
      </c>
      <c r="J6" s="4" t="s">
        <v>35</v>
      </c>
      <c r="K6" s="3" t="s">
        <v>49</v>
      </c>
      <c r="L6" s="4" t="s">
        <v>35</v>
      </c>
      <c r="M6" s="3" t="s">
        <v>49</v>
      </c>
      <c r="N6" s="4" t="s">
        <v>35</v>
      </c>
    </row>
    <row r="7" spans="1:14" ht="42.75" customHeight="1" x14ac:dyDescent="0.25">
      <c r="A7" s="15" t="s">
        <v>50</v>
      </c>
      <c r="B7" s="5">
        <v>60</v>
      </c>
      <c r="C7" s="6">
        <f>B7*D7/100</f>
        <v>3</v>
      </c>
      <c r="D7" s="5">
        <v>5</v>
      </c>
      <c r="E7" s="6">
        <f>B7*F7/100</f>
        <v>1.92</v>
      </c>
      <c r="F7" s="5">
        <f>SUM(F8:F12)</f>
        <v>3.2</v>
      </c>
      <c r="G7" s="6">
        <f>B7*H7/100</f>
        <v>1.92</v>
      </c>
      <c r="H7" s="5">
        <f>SUM(H8:H12)</f>
        <v>3.2</v>
      </c>
      <c r="I7" s="6">
        <f>B7*J7/100</f>
        <v>2.1</v>
      </c>
      <c r="J7" s="5">
        <f>SUM(J8:J12)</f>
        <v>3.5</v>
      </c>
      <c r="K7" s="6">
        <f>L7*B7/100</f>
        <v>2.2200000000000002</v>
      </c>
      <c r="L7" s="5">
        <f t="shared" ref="L7" si="0">SUM(L8:L12)</f>
        <v>3.7</v>
      </c>
      <c r="M7" s="6">
        <f>N7*B7/100</f>
        <v>2.2200000000000002</v>
      </c>
      <c r="N7" s="5">
        <f t="shared" ref="N7" si="1">SUM(N8:N12)</f>
        <v>3.7</v>
      </c>
    </row>
    <row r="8" spans="1:14" ht="27.75" customHeight="1" x14ac:dyDescent="0.25">
      <c r="A8" s="7" t="s">
        <v>5</v>
      </c>
      <c r="B8" s="8"/>
      <c r="C8" s="8"/>
      <c r="D8" s="8"/>
      <c r="E8" s="77"/>
      <c r="F8" s="9">
        <v>0.5</v>
      </c>
      <c r="G8" s="8"/>
      <c r="H8" s="9">
        <v>0.5</v>
      </c>
      <c r="I8" s="8"/>
      <c r="J8" s="10">
        <v>0.5</v>
      </c>
      <c r="K8" s="8"/>
      <c r="L8" s="10">
        <v>1</v>
      </c>
      <c r="M8" s="8"/>
      <c r="N8" s="10">
        <v>1</v>
      </c>
    </row>
    <row r="9" spans="1:14" ht="25.5" customHeight="1" x14ac:dyDescent="0.25">
      <c r="A9" s="7" t="s">
        <v>6</v>
      </c>
      <c r="B9" s="8"/>
      <c r="C9" s="8"/>
      <c r="D9" s="8"/>
      <c r="E9" s="78"/>
      <c r="F9" s="9">
        <v>1</v>
      </c>
      <c r="G9" s="8"/>
      <c r="H9" s="9">
        <v>1</v>
      </c>
      <c r="I9" s="8"/>
      <c r="J9" s="10">
        <v>0</v>
      </c>
      <c r="K9" s="8"/>
      <c r="L9" s="10">
        <v>0</v>
      </c>
      <c r="M9" s="8"/>
      <c r="N9" s="10">
        <v>1</v>
      </c>
    </row>
    <row r="10" spans="1:14" ht="51.75" customHeight="1" x14ac:dyDescent="0.25">
      <c r="A10" s="7" t="s">
        <v>7</v>
      </c>
      <c r="B10" s="8"/>
      <c r="C10" s="8"/>
      <c r="D10" s="8"/>
      <c r="E10" s="78"/>
      <c r="F10" s="9">
        <v>0.7</v>
      </c>
      <c r="G10" s="8"/>
      <c r="H10" s="9">
        <v>0</v>
      </c>
      <c r="I10" s="8"/>
      <c r="J10" s="10">
        <v>1</v>
      </c>
      <c r="K10" s="8"/>
      <c r="L10" s="10">
        <v>0.7</v>
      </c>
      <c r="M10" s="8"/>
      <c r="N10" s="10">
        <v>0.7</v>
      </c>
    </row>
    <row r="11" spans="1:14" ht="65.25" customHeight="1" x14ac:dyDescent="0.25">
      <c r="A11" s="7" t="s">
        <v>8</v>
      </c>
      <c r="B11" s="8"/>
      <c r="C11" s="8"/>
      <c r="D11" s="8"/>
      <c r="E11" s="78"/>
      <c r="F11" s="9">
        <v>0</v>
      </c>
      <c r="G11" s="8"/>
      <c r="H11" s="9">
        <v>0.7</v>
      </c>
      <c r="I11" s="8"/>
      <c r="J11" s="10">
        <v>1</v>
      </c>
      <c r="K11" s="8"/>
      <c r="L11" s="10">
        <v>1</v>
      </c>
      <c r="M11" s="8"/>
      <c r="N11" s="10">
        <v>0</v>
      </c>
    </row>
    <row r="12" spans="1:14" ht="101.25" customHeight="1" x14ac:dyDescent="0.25">
      <c r="A12" s="11" t="s">
        <v>59</v>
      </c>
      <c r="B12" s="12"/>
      <c r="C12" s="12"/>
      <c r="D12" s="12"/>
      <c r="E12" s="79"/>
      <c r="F12" s="4">
        <v>1</v>
      </c>
      <c r="G12" s="12"/>
      <c r="H12" s="13">
        <v>1</v>
      </c>
      <c r="I12" s="14"/>
      <c r="J12" s="13">
        <v>1</v>
      </c>
      <c r="K12" s="14"/>
      <c r="L12" s="13">
        <v>1</v>
      </c>
      <c r="M12" s="14"/>
      <c r="N12" s="13">
        <v>1</v>
      </c>
    </row>
    <row r="13" spans="1:14" ht="69.75" customHeight="1" x14ac:dyDescent="0.25">
      <c r="A13" s="15" t="s">
        <v>51</v>
      </c>
      <c r="B13" s="5">
        <v>10</v>
      </c>
      <c r="C13" s="5">
        <f>B13*D13/100</f>
        <v>0.1</v>
      </c>
      <c r="D13" s="5">
        <v>1</v>
      </c>
      <c r="E13" s="5">
        <f>B13*F13/100</f>
        <v>0.1</v>
      </c>
      <c r="F13" s="5">
        <f>F14</f>
        <v>1</v>
      </c>
      <c r="G13" s="5">
        <f>B13*H13/100</f>
        <v>0.1</v>
      </c>
      <c r="H13" s="5">
        <f>SUM(H14:H14)</f>
        <v>1</v>
      </c>
      <c r="I13" s="5">
        <f>B13*J13/100</f>
        <v>0.1</v>
      </c>
      <c r="J13" s="5">
        <f>SUM(J14:J14)</f>
        <v>1</v>
      </c>
      <c r="K13" s="5">
        <f>L13*B13/100</f>
        <v>0.1</v>
      </c>
      <c r="L13" s="5">
        <f t="shared" ref="L13" si="2">SUM(L14:L14)</f>
        <v>1</v>
      </c>
      <c r="M13" s="5">
        <f>N13*B13/100</f>
        <v>0.1</v>
      </c>
      <c r="N13" s="5">
        <f t="shared" ref="N13" si="3">SUM(N14:N14)</f>
        <v>1</v>
      </c>
    </row>
    <row r="14" spans="1:14" ht="40.5" customHeight="1" x14ac:dyDescent="0.25">
      <c r="A14" s="11" t="s">
        <v>9</v>
      </c>
      <c r="B14" s="12"/>
      <c r="C14" s="12"/>
      <c r="D14" s="12"/>
      <c r="E14" s="16"/>
      <c r="F14" s="4">
        <v>1</v>
      </c>
      <c r="G14" s="12"/>
      <c r="H14" s="17">
        <v>1</v>
      </c>
      <c r="I14" s="12"/>
      <c r="J14" s="18">
        <v>1</v>
      </c>
      <c r="K14" s="12"/>
      <c r="L14" s="18">
        <v>1</v>
      </c>
      <c r="M14" s="12"/>
      <c r="N14" s="18">
        <v>1</v>
      </c>
    </row>
    <row r="15" spans="1:14" ht="38.25" customHeight="1" x14ac:dyDescent="0.25">
      <c r="A15" s="15" t="s">
        <v>52</v>
      </c>
      <c r="B15" s="5">
        <v>10</v>
      </c>
      <c r="C15" s="5">
        <f>B15*D15/100</f>
        <v>0.1</v>
      </c>
      <c r="D15" s="5">
        <v>1</v>
      </c>
      <c r="E15" s="5">
        <f>B15*F15/100</f>
        <v>0.1</v>
      </c>
      <c r="F15" s="5">
        <f>F16</f>
        <v>1</v>
      </c>
      <c r="G15" s="5">
        <f>B15*H15/100</f>
        <v>0.1</v>
      </c>
      <c r="H15" s="5">
        <f>H16</f>
        <v>1</v>
      </c>
      <c r="I15" s="5">
        <f>B15*J15/100</f>
        <v>0.1</v>
      </c>
      <c r="J15" s="5">
        <f>J16</f>
        <v>1</v>
      </c>
      <c r="K15" s="5">
        <f>L15*B15/100</f>
        <v>0.1</v>
      </c>
      <c r="L15" s="5">
        <f t="shared" ref="L15" si="4">L16</f>
        <v>1</v>
      </c>
      <c r="M15" s="5">
        <f>N15*B15/100</f>
        <v>0.1</v>
      </c>
      <c r="N15" s="5">
        <f t="shared" ref="N15" si="5">N16</f>
        <v>1</v>
      </c>
    </row>
    <row r="16" spans="1:14" ht="31.5" x14ac:dyDescent="0.25">
      <c r="A16" s="11" t="s">
        <v>10</v>
      </c>
      <c r="B16" s="16"/>
      <c r="C16" s="16"/>
      <c r="D16" s="16"/>
      <c r="E16" s="16"/>
      <c r="F16" s="17">
        <v>1</v>
      </c>
      <c r="G16" s="16"/>
      <c r="H16" s="17">
        <v>1</v>
      </c>
      <c r="I16" s="16"/>
      <c r="J16" s="18">
        <v>1</v>
      </c>
      <c r="K16" s="16"/>
      <c r="L16" s="18">
        <v>1</v>
      </c>
      <c r="M16" s="16"/>
      <c r="N16" s="18">
        <v>1</v>
      </c>
    </row>
    <row r="17" spans="1:14" ht="65.25" customHeight="1" x14ac:dyDescent="0.25">
      <c r="A17" s="15" t="s">
        <v>53</v>
      </c>
      <c r="B17" s="19">
        <v>20</v>
      </c>
      <c r="C17" s="19">
        <f>B17*D17/100</f>
        <v>0.4</v>
      </c>
      <c r="D17" s="19">
        <v>2</v>
      </c>
      <c r="E17" s="19">
        <f>B17*F17/100</f>
        <v>0.4</v>
      </c>
      <c r="F17" s="19">
        <f>F18+F19</f>
        <v>2</v>
      </c>
      <c r="G17" s="19">
        <f>B17*H17/100</f>
        <v>0.4</v>
      </c>
      <c r="H17" s="5">
        <f>H18+H19</f>
        <v>2</v>
      </c>
      <c r="I17" s="19">
        <f>B17*J17/100</f>
        <v>0.4</v>
      </c>
      <c r="J17" s="5">
        <f>J18+J19</f>
        <v>2</v>
      </c>
      <c r="K17" s="19">
        <f>L17*B17/100</f>
        <v>0.4</v>
      </c>
      <c r="L17" s="5">
        <f t="shared" ref="L17" si="6">L18+L19</f>
        <v>2</v>
      </c>
      <c r="M17" s="19">
        <f>N17*B17/100</f>
        <v>0.4</v>
      </c>
      <c r="N17" s="5">
        <f t="shared" ref="N17" si="7">N18+N19</f>
        <v>2</v>
      </c>
    </row>
    <row r="18" spans="1:14" ht="54.75" customHeight="1" x14ac:dyDescent="0.25">
      <c r="A18" s="11" t="s">
        <v>54</v>
      </c>
      <c r="B18" s="80"/>
      <c r="C18" s="80"/>
      <c r="D18" s="80"/>
      <c r="E18" s="80"/>
      <c r="F18" s="4">
        <v>1</v>
      </c>
      <c r="G18" s="20"/>
      <c r="H18" s="17">
        <v>1</v>
      </c>
      <c r="I18" s="20"/>
      <c r="J18" s="17">
        <v>1</v>
      </c>
      <c r="K18" s="20"/>
      <c r="L18" s="17">
        <v>1</v>
      </c>
      <c r="M18" s="20"/>
      <c r="N18" s="17">
        <v>1</v>
      </c>
    </row>
    <row r="19" spans="1:14" ht="39.75" customHeight="1" x14ac:dyDescent="0.25">
      <c r="A19" s="11" t="s">
        <v>55</v>
      </c>
      <c r="B19" s="81"/>
      <c r="C19" s="82"/>
      <c r="D19" s="82"/>
      <c r="E19" s="81"/>
      <c r="F19" s="4">
        <v>1</v>
      </c>
      <c r="G19" s="20"/>
      <c r="H19" s="17">
        <v>1</v>
      </c>
      <c r="I19" s="20"/>
      <c r="J19" s="17">
        <v>1</v>
      </c>
      <c r="K19" s="20"/>
      <c r="L19" s="17">
        <v>1</v>
      </c>
      <c r="M19" s="20"/>
      <c r="N19" s="17">
        <v>1</v>
      </c>
    </row>
    <row r="20" spans="1:14" ht="15.75" x14ac:dyDescent="0.25">
      <c r="A20" s="21" t="s">
        <v>56</v>
      </c>
      <c r="B20" s="22">
        <f t="shared" ref="B20:F20" si="8">B17+B15+B13+B7</f>
        <v>100</v>
      </c>
      <c r="C20" s="23">
        <f t="shared" si="8"/>
        <v>3.6</v>
      </c>
      <c r="D20" s="22">
        <f t="shared" si="8"/>
        <v>9</v>
      </c>
      <c r="E20" s="23">
        <f t="shared" si="8"/>
        <v>2.52</v>
      </c>
      <c r="F20" s="24">
        <f t="shared" si="8"/>
        <v>7.2</v>
      </c>
      <c r="G20" s="24">
        <f t="shared" ref="G20:N20" si="9">G17+G15+G13+G7</f>
        <v>2.52</v>
      </c>
      <c r="H20" s="24">
        <f>H17+H15+H13+H7</f>
        <v>7.2</v>
      </c>
      <c r="I20" s="24">
        <f t="shared" si="9"/>
        <v>2.7</v>
      </c>
      <c r="J20" s="24">
        <f t="shared" si="9"/>
        <v>7.5</v>
      </c>
      <c r="K20" s="24">
        <f t="shared" si="9"/>
        <v>2.8200000000000003</v>
      </c>
      <c r="L20" s="24">
        <f t="shared" si="9"/>
        <v>7.7</v>
      </c>
      <c r="M20" s="31">
        <f>M17+M15+M13+M7</f>
        <v>2.8200000000000003</v>
      </c>
      <c r="N20" s="24">
        <f t="shared" si="9"/>
        <v>7.7</v>
      </c>
    </row>
    <row r="21" spans="1:14" ht="15.75" x14ac:dyDescent="0.25">
      <c r="A21" s="21" t="s">
        <v>57</v>
      </c>
      <c r="B21" s="25"/>
      <c r="C21" s="76">
        <f>C20/E24</f>
        <v>1</v>
      </c>
      <c r="D21" s="76"/>
      <c r="E21" s="76">
        <f>E20/E24</f>
        <v>0.7</v>
      </c>
      <c r="F21" s="76"/>
      <c r="G21" s="74">
        <f>G20/E24</f>
        <v>0.7</v>
      </c>
      <c r="H21" s="75"/>
      <c r="I21" s="74">
        <f>I20/E24</f>
        <v>0.75</v>
      </c>
      <c r="J21" s="75"/>
      <c r="K21" s="74">
        <f>K20/E24</f>
        <v>0.78333333333333344</v>
      </c>
      <c r="L21" s="75"/>
      <c r="M21" s="74">
        <f>M20/E24</f>
        <v>0.78333333333333344</v>
      </c>
      <c r="N21" s="75"/>
    </row>
    <row r="22" spans="1:14" ht="15.75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  <row r="23" spans="1:14" x14ac:dyDescent="0.25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27" t="s">
        <v>58</v>
      </c>
      <c r="B24" s="28"/>
      <c r="C24" s="28"/>
      <c r="D24" s="28"/>
      <c r="E24" s="29">
        <f>(60*5/100)+(10*1/100)+(10*1/100)+(20*2/100)</f>
        <v>3.6</v>
      </c>
      <c r="F24" s="28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28"/>
      <c r="B25" s="28"/>
      <c r="C25" s="29"/>
      <c r="D25" s="28"/>
      <c r="E25" s="1"/>
      <c r="F25" s="28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30"/>
      <c r="B26" s="28"/>
      <c r="C26" s="28"/>
      <c r="D26" s="28"/>
      <c r="E26" s="28"/>
      <c r="F26" s="28"/>
      <c r="G26" s="1"/>
      <c r="H26" s="1"/>
      <c r="I26" s="1"/>
      <c r="J26" s="1"/>
      <c r="K26" s="1"/>
      <c r="L26" s="1"/>
      <c r="M26" s="1"/>
      <c r="N26" s="1"/>
    </row>
  </sheetData>
  <mergeCells count="21">
    <mergeCell ref="G5:H5"/>
    <mergeCell ref="I5:J5"/>
    <mergeCell ref="K5:L5"/>
    <mergeCell ref="A3:N3"/>
    <mergeCell ref="M5:N5"/>
    <mergeCell ref="A5:A6"/>
    <mergeCell ref="B5:B6"/>
    <mergeCell ref="C5:C6"/>
    <mergeCell ref="D5:D6"/>
    <mergeCell ref="E5:F5"/>
    <mergeCell ref="E8:E12"/>
    <mergeCell ref="B18:B19"/>
    <mergeCell ref="C18:C19"/>
    <mergeCell ref="D18:D19"/>
    <mergeCell ref="E18:E19"/>
    <mergeCell ref="M21:N21"/>
    <mergeCell ref="C21:D21"/>
    <mergeCell ref="E21:F21"/>
    <mergeCell ref="G21:H21"/>
    <mergeCell ref="I21:J21"/>
    <mergeCell ref="K21:L21"/>
  </mergeCells>
  <pageMargins left="0.31496062992125984" right="0.31496062992125984" top="0.59055118110236227" bottom="0.15748031496062992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показателей</vt:lpstr>
      <vt:lpstr>Отчет АМО</vt:lpstr>
      <vt:lpstr>'Отчет АМО'!Область_печати</vt:lpstr>
      <vt:lpstr>'Расчет показателей'!Область_печати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2025-05-29T09:00:17Z</dcterms:modified>
</cp:coreProperties>
</file>