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/>
  </bookViews>
  <sheets>
    <sheet name="СВОДНАЯ ИТОГОВАЯ ОЦЕНКА" sheetId="2" r:id="rId1"/>
  </sheets>
  <definedNames>
    <definedName name="_xlnm.Print_Titles" localSheetId="0">'СВОДНАЯ ИТОГОВАЯ ОЦЕНКА'!$7:$8</definedName>
    <definedName name="_xlnm.Print_Area" localSheetId="0">'СВОДНАЯ ИТОГОВАЯ ОЦЕНКА'!$A$1:$V$38</definedName>
  </definedNames>
  <calcPr calcId="162913"/>
</workbook>
</file>

<file path=xl/calcChain.xml><?xml version="1.0" encoding="utf-8"?>
<calcChain xmlns="http://schemas.openxmlformats.org/spreadsheetml/2006/main">
  <c r="O24" i="2" l="1"/>
  <c r="O32" i="2" l="1"/>
  <c r="N24" i="2"/>
  <c r="M25" i="2" l="1"/>
  <c r="M27" i="2"/>
  <c r="M28" i="2"/>
  <c r="M29" i="2"/>
  <c r="P25" i="2" l="1"/>
  <c r="P27" i="2"/>
  <c r="P28" i="2"/>
  <c r="P29" i="2"/>
  <c r="P31" i="2"/>
  <c r="P33" i="2"/>
  <c r="P34" i="2"/>
  <c r="P35" i="2"/>
  <c r="P36" i="2"/>
  <c r="P30" i="2"/>
  <c r="S17" i="2"/>
  <c r="M31" i="2" l="1"/>
  <c r="M33" i="2"/>
  <c r="M34" i="2"/>
  <c r="M35" i="2"/>
  <c r="M36" i="2"/>
  <c r="L32" i="2"/>
  <c r="M32" i="2" s="1"/>
  <c r="L30" i="2"/>
  <c r="M30" i="2" s="1"/>
  <c r="L26" i="2"/>
  <c r="M26" i="2" s="1"/>
  <c r="L24" i="2"/>
  <c r="K24" i="2" s="1"/>
  <c r="J33" i="2"/>
  <c r="J34" i="2"/>
  <c r="J35" i="2"/>
  <c r="J36" i="2"/>
  <c r="J31" i="2"/>
  <c r="I32" i="2"/>
  <c r="H32" i="2" s="1"/>
  <c r="I30" i="2"/>
  <c r="J30" i="2" s="1"/>
  <c r="J27" i="2"/>
  <c r="J28" i="2"/>
  <c r="J29" i="2"/>
  <c r="I26" i="2"/>
  <c r="H26" i="2" s="1"/>
  <c r="J25" i="2"/>
  <c r="I24" i="2"/>
  <c r="H24" i="2" s="1"/>
  <c r="H30" i="2" l="1"/>
  <c r="K30" i="2"/>
  <c r="J32" i="2"/>
  <c r="J24" i="2"/>
  <c r="K32" i="2"/>
  <c r="K26" i="2"/>
  <c r="M24" i="2"/>
  <c r="J26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L9" i="2"/>
  <c r="I9" i="2"/>
  <c r="H9" i="2" s="1"/>
  <c r="H37" i="2" s="1"/>
  <c r="D9" i="2"/>
  <c r="G9" i="2"/>
  <c r="F9" i="2" s="1"/>
  <c r="D24" i="2"/>
  <c r="G24" i="2"/>
  <c r="F24" i="2" s="1"/>
  <c r="D26" i="2"/>
  <c r="G26" i="2"/>
  <c r="F26" i="2" s="1"/>
  <c r="D30" i="2"/>
  <c r="G30" i="2"/>
  <c r="F30" i="2" s="1"/>
  <c r="D32" i="2"/>
  <c r="D37" i="2" s="1"/>
  <c r="G32" i="2"/>
  <c r="F32" i="2" s="1"/>
  <c r="C37" i="2"/>
  <c r="E37" i="2"/>
  <c r="F42" i="2"/>
  <c r="R9" i="2"/>
  <c r="Q9" i="2" s="1"/>
  <c r="U9" i="2"/>
  <c r="V9" i="2" s="1"/>
  <c r="S10" i="2"/>
  <c r="V10" i="2"/>
  <c r="S11" i="2"/>
  <c r="V11" i="2"/>
  <c r="S12" i="2"/>
  <c r="V12" i="2"/>
  <c r="S13" i="2"/>
  <c r="V13" i="2"/>
  <c r="S14" i="2"/>
  <c r="V14" i="2"/>
  <c r="S15" i="2"/>
  <c r="V15" i="2"/>
  <c r="S16" i="2"/>
  <c r="V16" i="2"/>
  <c r="V17" i="2"/>
  <c r="S18" i="2"/>
  <c r="V18" i="2"/>
  <c r="S19" i="2"/>
  <c r="V19" i="2"/>
  <c r="S20" i="2"/>
  <c r="V20" i="2"/>
  <c r="S21" i="2"/>
  <c r="V21" i="2"/>
  <c r="S22" i="2"/>
  <c r="V22" i="2"/>
  <c r="S23" i="2"/>
  <c r="V23" i="2"/>
  <c r="R24" i="2"/>
  <c r="S24" i="2" s="1"/>
  <c r="U24" i="2"/>
  <c r="T24" i="2" s="1"/>
  <c r="S25" i="2"/>
  <c r="V25" i="2"/>
  <c r="R26" i="2"/>
  <c r="S26" i="2" s="1"/>
  <c r="U26" i="2"/>
  <c r="T26" i="2" s="1"/>
  <c r="S27" i="2"/>
  <c r="V27" i="2"/>
  <c r="S28" i="2"/>
  <c r="V28" i="2"/>
  <c r="S29" i="2"/>
  <c r="V29" i="2"/>
  <c r="R30" i="2"/>
  <c r="S30" i="2" s="1"/>
  <c r="U30" i="2"/>
  <c r="V30" i="2" s="1"/>
  <c r="S31" i="2"/>
  <c r="V31" i="2"/>
  <c r="R32" i="2"/>
  <c r="S32" i="2" s="1"/>
  <c r="U32" i="2"/>
  <c r="T32" i="2" s="1"/>
  <c r="S33" i="2"/>
  <c r="V33" i="2"/>
  <c r="S34" i="2"/>
  <c r="V34" i="2"/>
  <c r="S35" i="2"/>
  <c r="V35" i="2"/>
  <c r="S36" i="2"/>
  <c r="V36" i="2"/>
  <c r="O9" i="2"/>
  <c r="N9" i="2" s="1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O26" i="2"/>
  <c r="P26" i="2" s="1"/>
  <c r="N30" i="2"/>
  <c r="V24" i="2" l="1"/>
  <c r="C38" i="2"/>
  <c r="H38" i="2"/>
  <c r="T30" i="2"/>
  <c r="V26" i="2"/>
  <c r="I37" i="2"/>
  <c r="J37" i="2" s="1"/>
  <c r="V32" i="2"/>
  <c r="N26" i="2"/>
  <c r="T9" i="2"/>
  <c r="U37" i="2"/>
  <c r="V37" i="2" s="1"/>
  <c r="K9" i="2"/>
  <c r="K37" i="2" s="1"/>
  <c r="K38" i="2" s="1"/>
  <c r="L37" i="2"/>
  <c r="M37" i="2" s="1"/>
  <c r="M9" i="2"/>
  <c r="J9" i="2"/>
  <c r="G37" i="2"/>
  <c r="F37" i="2"/>
  <c r="F38" i="2" s="1"/>
  <c r="P9" i="2"/>
  <c r="Q32" i="2"/>
  <c r="Q30" i="2"/>
  <c r="Q26" i="2"/>
  <c r="Q24" i="2"/>
  <c r="S9" i="2"/>
  <c r="R37" i="2"/>
  <c r="S37" i="2" s="1"/>
  <c r="T37" i="2" l="1"/>
  <c r="T38" i="2" s="1"/>
  <c r="Q37" i="2"/>
  <c r="Q38" i="2" s="1"/>
  <c r="P32" i="2"/>
  <c r="N32" i="2"/>
  <c r="N37" i="2" s="1"/>
  <c r="N38" i="2" s="1"/>
  <c r="O37" i="2"/>
  <c r="P37" i="2" s="1"/>
</calcChain>
</file>

<file path=xl/sharedStrings.xml><?xml version="1.0" encoding="utf-8"?>
<sst xmlns="http://schemas.openxmlformats.org/spreadsheetml/2006/main" count="83" uniqueCount="68">
  <si>
    <t>балл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</si>
  <si>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</si>
  <si>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</si>
  <si>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</si>
  <si>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</si>
  <si>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Качество исполнения предписаний Контрольно-счетной палаты МО «Мирнинский район» (Р5)</t>
  </si>
  <si>
    <t>Нарушение правил, условий предоставления бюджетных инвестиций, субсидий (Р6)</t>
  </si>
  <si>
    <t>Нарушение правил, условий предоставления субсидий (Р7)</t>
  </si>
  <si>
    <t>Нарушение порядка формирования и (или) финансового обеспечения муниципального задания (Р8)</t>
  </si>
  <si>
    <t>Невыполнение муниципального задания учреждениями, подведомственными ГРБС (Р9)</t>
  </si>
  <si>
    <t>Доля муниципальных бюджетных и автономных учреждений, в отношении которых ГРБС выполняют функции и полномочия учредителя, выполнивших муниципальное задание в отчетном финансовом году (Р10)</t>
  </si>
  <si>
    <t>Наличие правовых актов, обеспечивающих проведение мониторинга  качества финансового менеджмента подведомственных  учреждений (Р11)</t>
  </si>
  <si>
    <t>Качество правовой базы ГРБС по порядку формирования и финансового обеспечения выполнения муниципального задания на оказание муниципальных услуг (выполнение работ) (Р12)</t>
  </si>
  <si>
    <t>Равномерность предоставления субсидий бюджетным и автономным учреждениям на финансовое обеспечение муниципального задания на оказание муниципальных услуг (выполнение работ) (Р13)</t>
  </si>
  <si>
    <t>главных  распорядителей бюджетных средств</t>
  </si>
  <si>
    <t>по  качеству финансового менеджмента</t>
  </si>
  <si>
    <t>НАИМЕНОВАНИЕ БЛОКА</t>
  </si>
  <si>
    <t>ВЕС ГРУППЫ В ОЦЕНКЕ</t>
  </si>
  <si>
    <t>МКУ "Мирнинское районное управление образования"</t>
  </si>
  <si>
    <t>МКУ "Межпоселенческое управление культуры"</t>
  </si>
  <si>
    <t>оценка качества по блоку (Е итог)</t>
  </si>
  <si>
    <t>1.</t>
  </si>
  <si>
    <t>2.</t>
  </si>
  <si>
    <t>3.</t>
  </si>
  <si>
    <t>4.</t>
  </si>
  <si>
    <t>5.</t>
  </si>
  <si>
    <t>6.</t>
  </si>
  <si>
    <t xml:space="preserve">СУММАРНАЯ ОЦЕНКА </t>
  </si>
  <si>
    <t>7.</t>
  </si>
  <si>
    <t>ИТОГОВАЯ ОЦЕНКА КАЧЕСТВА (Q)</t>
  </si>
  <si>
    <t xml:space="preserve">                             Si  х  SUM Pi j</t>
  </si>
  <si>
    <t>E Итог  = SUM    ——————— , где</t>
  </si>
  <si>
    <t xml:space="preserve">Е Итог     – итоговая (текущая) оценка по ГРБС; </t>
  </si>
  <si>
    <t>Si     - вес  i –го блока показателей качества финансового менеджмента;</t>
  </si>
  <si>
    <t>Pi j  –  оценка по j –му  показателю качества финансового менеджмента  в i –м блоке показателей качества финансового менеджмента.</t>
  </si>
  <si>
    <t xml:space="preserve">   Уровень качества финансового менеджмента (Q) по совокупности оценок, полученных каждым ГРБС по применимым к нему показателям, рассчитывается по формуле:</t>
  </si>
  <si>
    <t xml:space="preserve">               E Итог  </t>
  </si>
  <si>
    <t>Q =     —————,  где:</t>
  </si>
  <si>
    <t xml:space="preserve">               E Мах   </t>
  </si>
  <si>
    <t xml:space="preserve"> Q           –   уровень качества финансового менеджмента ГРБС; </t>
  </si>
  <si>
    <t xml:space="preserve">E Итог   –  итоговая  (текущая) оценка по ГРБС; </t>
  </si>
  <si>
    <t>E Мах   - максимально возможная оценка, которую может получить ГРБС за качество финансового менеджмента.</t>
  </si>
  <si>
    <t>Pi Мах j  –  максимальная оценка по j –му  показателю качества финансового менеджмента  в i –м направлении показателей качества финансового менеджмента.</t>
  </si>
  <si>
    <t>ПОКАЗАТЕЛИ КАЧЕСТВА ВЕДЕНИЯ УЧЕТА И СОСТАВЛЕНИЯ БЮДЖЕТНОЙ ОТЧЕТНОСТИ</t>
  </si>
  <si>
    <t>ПОКАЗАТЕЛИ КАЧЕСТВА УПРАВЛЕНИЯ ДОХОДАМИ БЮДЖЕТА</t>
  </si>
  <si>
    <t>ПОКАЗАТЕЛИ КАЧЕСТВА УПРАВЛЕНИЯ РАСХОДАМИ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</si>
  <si>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</si>
  <si>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</si>
  <si>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Целевой показатель оценки качества по блоку (Е итог)</t>
  </si>
  <si>
    <t>Целевой показатель (балл)</t>
  </si>
  <si>
    <t>отклонение</t>
  </si>
  <si>
    <t>Отчет о результатах мониторинга</t>
  </si>
  <si>
    <t>E Мах = 10,04 = (64*14/100)+(4*1/100)+(12*3/100)+(4*1/100)+(16*4/100)</t>
  </si>
  <si>
    <t>Качество планирования поступлений неналоговых доходов (Р15)</t>
  </si>
  <si>
    <t>Достоверность бюджетной отчетности (Р16)</t>
  </si>
  <si>
    <t>Нарушение порядка формирования и представления сводной, консолидированной бюджетной отчетности (Р17)</t>
  </si>
  <si>
    <t>Нарушение порядка проведения инвентаризации активов и обязательств (Р18)</t>
  </si>
  <si>
    <t>Доля недостач и хищений денежных средств и материальных ценностей (Р19)</t>
  </si>
  <si>
    <t>Неправомерное использование бюджетных средств, в том числе нецелевое использование бюджетных средств (Р20)</t>
  </si>
  <si>
    <t>Несоблюдение правил планирования закупок (Р21)</t>
  </si>
  <si>
    <t>Нарушение порядка составления, утверждения и ведения бюджетных смет (Р22)</t>
  </si>
  <si>
    <t>Нарушение сроков доведения бюджетных ассигнований и (или) лимитов бюджетных обязательств бюджета (Р23)</t>
  </si>
  <si>
    <t>МКУ "Комитет имущественных отношений"</t>
  </si>
  <si>
    <t>Мирнинский районный Совет депутатов</t>
  </si>
  <si>
    <t>Контрольно-счетная Палата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</si>
  <si>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 (Р14)</t>
  </si>
  <si>
    <t>МР «Мирнинский район» РС (Я) за 2024 год</t>
  </si>
  <si>
    <t>Администрация МР "Мирнинский район" РС (Я)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</si>
</sst>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?_р_._-;_-@_-"/>
  </numFmts>
  <fonts count="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0" xfId="0" applyFont="1" applyBorder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 applyAlignment="1">
      <alignment horizontal="center"/>
    </xf>
    <xf numFmtId="0" fontId="1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" xfId="0" quotePrefix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"/>
  <sheetViews>
    <sheetView tabSelected="1" zoomScale="85" zoomScaleNormal="85" zoomScaleSheetLayoutView="85" workbookViewId="0">
      <pane xSplit="2" ySplit="8" topLeftCell="E28" activePane="bottomRight" state="frozen"/>
      <selection pane="topRight" activeCell="C1" sqref="C1"/>
      <selection pane="bottomLeft" activeCell="A9" sqref="A9"/>
      <selection pane="bottomRight" activeCell="U37" sqref="U37"/>
    </sheetView>
  </sheetViews>
  <sheetFormatPr defaultRowHeight="15.75" x14ac:dyDescent="0.25"/>
  <cols>
    <col min="1" max="1" width="4.28515625" style="6" customWidth="1"/>
    <col min="2" max="2" width="62" style="6" customWidth="1"/>
    <col min="3" max="3" width="12.85546875" style="6" customWidth="1"/>
    <col min="4" max="4" width="14.5703125" style="6" customWidth="1"/>
    <col min="5" max="5" width="11.42578125" style="6" customWidth="1"/>
    <col min="6" max="6" width="17.42578125" style="6" customWidth="1"/>
    <col min="7" max="7" width="14.5703125" style="6" customWidth="1"/>
    <col min="8" max="8" width="16.85546875" style="7" customWidth="1"/>
    <col min="9" max="9" width="13" style="7" customWidth="1"/>
    <col min="10" max="10" width="14.5703125" style="7" hidden="1" customWidth="1"/>
    <col min="11" max="11" width="16.42578125" style="7" customWidth="1"/>
    <col min="12" max="12" width="14.5703125" style="7" customWidth="1"/>
    <col min="13" max="13" width="14.5703125" style="7" hidden="1" customWidth="1"/>
    <col min="14" max="14" width="16.5703125" style="7" customWidth="1"/>
    <col min="15" max="15" width="10.7109375" style="7" customWidth="1"/>
    <col min="16" max="16" width="14.5703125" style="7" hidden="1" customWidth="1"/>
    <col min="17" max="17" width="17" style="6" customWidth="1"/>
    <col min="18" max="18" width="12.28515625" style="6" customWidth="1"/>
    <col min="19" max="19" width="14.5703125" style="6" hidden="1" customWidth="1"/>
    <col min="20" max="20" width="16.7109375" style="6" customWidth="1"/>
    <col min="21" max="21" width="13.85546875" style="6" customWidth="1"/>
    <col min="22" max="22" width="14.5703125" style="6" hidden="1" customWidth="1"/>
    <col min="23" max="16384" width="9.140625" style="6"/>
  </cols>
  <sheetData>
    <row r="1" spans="1:22" ht="18.75" x14ac:dyDescent="0.3">
      <c r="T1" s="8"/>
    </row>
    <row r="2" spans="1:22" ht="18.75" x14ac:dyDescent="0.25">
      <c r="A2" s="56" t="s">
        <v>51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</row>
    <row r="3" spans="1:22" ht="18.75" x14ac:dyDescent="0.25">
      <c r="A3" s="56" t="s">
        <v>14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</row>
    <row r="4" spans="1:22" ht="18.75" x14ac:dyDescent="0.25">
      <c r="A4" s="56" t="s">
        <v>15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22" ht="18.75" x14ac:dyDescent="0.25">
      <c r="A5" s="57" t="s">
        <v>66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</row>
    <row r="6" spans="1:22" x14ac:dyDescent="0.25">
      <c r="A6" s="9"/>
      <c r="B6" s="10"/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0"/>
      <c r="R6" s="10"/>
      <c r="S6" s="10"/>
      <c r="T6" s="10"/>
      <c r="U6" s="10"/>
      <c r="V6" s="10"/>
    </row>
    <row r="7" spans="1:22" s="12" customFormat="1" ht="45" customHeight="1" x14ac:dyDescent="0.25">
      <c r="A7" s="67"/>
      <c r="B7" s="69" t="s">
        <v>16</v>
      </c>
      <c r="C7" s="65" t="s">
        <v>17</v>
      </c>
      <c r="D7" s="65" t="s">
        <v>48</v>
      </c>
      <c r="E7" s="65" t="s">
        <v>49</v>
      </c>
      <c r="F7" s="61" t="s">
        <v>67</v>
      </c>
      <c r="G7" s="59"/>
      <c r="H7" s="76" t="s">
        <v>63</v>
      </c>
      <c r="I7" s="76"/>
      <c r="J7" s="76"/>
      <c r="K7" s="77" t="s">
        <v>64</v>
      </c>
      <c r="L7" s="77"/>
      <c r="M7" s="77"/>
      <c r="N7" s="62" t="s">
        <v>62</v>
      </c>
      <c r="O7" s="63"/>
      <c r="P7" s="64"/>
      <c r="Q7" s="58" t="s">
        <v>19</v>
      </c>
      <c r="R7" s="59"/>
      <c r="S7" s="60"/>
      <c r="T7" s="62" t="s">
        <v>18</v>
      </c>
      <c r="U7" s="63"/>
      <c r="V7" s="64"/>
    </row>
    <row r="8" spans="1:22" s="12" customFormat="1" ht="69" customHeight="1" x14ac:dyDescent="0.25">
      <c r="A8" s="68"/>
      <c r="B8" s="70"/>
      <c r="C8" s="66"/>
      <c r="D8" s="66"/>
      <c r="E8" s="66"/>
      <c r="F8" s="13" t="s">
        <v>20</v>
      </c>
      <c r="G8" s="1" t="s">
        <v>0</v>
      </c>
      <c r="H8" s="14" t="s">
        <v>20</v>
      </c>
      <c r="I8" s="14" t="s">
        <v>0</v>
      </c>
      <c r="J8" s="14" t="s">
        <v>50</v>
      </c>
      <c r="K8" s="14" t="s">
        <v>20</v>
      </c>
      <c r="L8" s="14" t="s">
        <v>0</v>
      </c>
      <c r="M8" s="14" t="s">
        <v>50</v>
      </c>
      <c r="N8" s="13" t="s">
        <v>20</v>
      </c>
      <c r="O8" s="1" t="s">
        <v>0</v>
      </c>
      <c r="P8" s="14" t="s">
        <v>50</v>
      </c>
      <c r="Q8" s="13" t="s">
        <v>20</v>
      </c>
      <c r="R8" s="1" t="s">
        <v>0</v>
      </c>
      <c r="S8" s="14" t="s">
        <v>50</v>
      </c>
      <c r="T8" s="13" t="s">
        <v>20</v>
      </c>
      <c r="U8" s="1" t="s">
        <v>0</v>
      </c>
      <c r="V8" s="14" t="s">
        <v>50</v>
      </c>
    </row>
    <row r="9" spans="1:22" s="19" customFormat="1" ht="36.75" customHeight="1" x14ac:dyDescent="0.25">
      <c r="A9" s="15" t="s">
        <v>21</v>
      </c>
      <c r="B9" s="16" t="s">
        <v>45</v>
      </c>
      <c r="C9" s="17">
        <v>64</v>
      </c>
      <c r="D9" s="18">
        <f>C9*E9/100</f>
        <v>8.9600000000000009</v>
      </c>
      <c r="E9" s="17">
        <v>14</v>
      </c>
      <c r="F9" s="18">
        <f>C9*G9/100</f>
        <v>7.5520000000000005</v>
      </c>
      <c r="G9" s="17">
        <f>SUM(G10:G23)</f>
        <v>11.8</v>
      </c>
      <c r="H9" s="18">
        <f>C9*I9/100</f>
        <v>7.68</v>
      </c>
      <c r="I9" s="17">
        <f>SUM(I10:I23)</f>
        <v>12</v>
      </c>
      <c r="J9" s="17">
        <f t="shared" ref="J9:J37" si="0">I9-E9</f>
        <v>-2</v>
      </c>
      <c r="K9" s="50">
        <f>C9*L9/100</f>
        <v>8.1280000000000001</v>
      </c>
      <c r="L9" s="17">
        <f>SUM(L10:L23)</f>
        <v>12.7</v>
      </c>
      <c r="M9" s="17">
        <f t="shared" ref="M9:M37" si="1">L9-E9</f>
        <v>-1.3000000000000007</v>
      </c>
      <c r="N9" s="18">
        <f>O9*C9/100</f>
        <v>7.2960000000000003</v>
      </c>
      <c r="O9" s="17">
        <f>SUM(O10:O23)</f>
        <v>11.4</v>
      </c>
      <c r="P9" s="17">
        <f t="shared" ref="P9:P37" si="2">O9-E9</f>
        <v>-2.5999999999999996</v>
      </c>
      <c r="Q9" s="18">
        <f>C9*R9/100</f>
        <v>7.4879999999999995</v>
      </c>
      <c r="R9" s="17">
        <f>SUM(R10:R23)</f>
        <v>11.7</v>
      </c>
      <c r="S9" s="17">
        <f t="shared" ref="S9:S37" si="3">R9-E9</f>
        <v>-2.3000000000000007</v>
      </c>
      <c r="T9" s="18">
        <f>C9*U9/100</f>
        <v>7.68</v>
      </c>
      <c r="U9" s="17">
        <f>SUM(U10:U23)</f>
        <v>12</v>
      </c>
      <c r="V9" s="17">
        <f t="shared" ref="V9:V37" si="4">U9-E9</f>
        <v>-2</v>
      </c>
    </row>
    <row r="10" spans="1:22" s="23" customFormat="1" ht="19.5" customHeight="1" x14ac:dyDescent="0.25">
      <c r="A10" s="20">
        <v>1</v>
      </c>
      <c r="B10" s="21" t="s">
        <v>1</v>
      </c>
      <c r="C10" s="22"/>
      <c r="D10" s="22"/>
      <c r="E10" s="3">
        <v>1</v>
      </c>
      <c r="F10" s="72"/>
      <c r="G10" s="4">
        <v>0.5</v>
      </c>
      <c r="H10" s="31"/>
      <c r="I10" s="4">
        <v>1</v>
      </c>
      <c r="J10" s="4">
        <f t="shared" si="0"/>
        <v>0</v>
      </c>
      <c r="K10" s="31"/>
      <c r="L10" s="4">
        <v>0.7</v>
      </c>
      <c r="M10" s="4">
        <f t="shared" si="1"/>
        <v>-0.30000000000000004</v>
      </c>
      <c r="N10" s="31"/>
      <c r="O10" s="4">
        <v>0.7</v>
      </c>
      <c r="P10" s="4">
        <f t="shared" si="2"/>
        <v>-0.30000000000000004</v>
      </c>
      <c r="Q10" s="31"/>
      <c r="R10" s="4">
        <v>0.7</v>
      </c>
      <c r="S10" s="4">
        <f t="shared" si="3"/>
        <v>-0.30000000000000004</v>
      </c>
      <c r="T10" s="31"/>
      <c r="U10" s="49">
        <v>1</v>
      </c>
      <c r="V10" s="3">
        <f t="shared" si="4"/>
        <v>0</v>
      </c>
    </row>
    <row r="11" spans="1:22" s="23" customFormat="1" ht="18" customHeight="1" x14ac:dyDescent="0.25">
      <c r="A11" s="20">
        <v>2</v>
      </c>
      <c r="B11" s="21" t="s">
        <v>2</v>
      </c>
      <c r="C11" s="22"/>
      <c r="D11" s="22"/>
      <c r="E11" s="3">
        <v>1</v>
      </c>
      <c r="F11" s="71"/>
      <c r="G11" s="4">
        <v>1</v>
      </c>
      <c r="H11" s="31"/>
      <c r="I11" s="4">
        <v>1</v>
      </c>
      <c r="J11" s="4">
        <f t="shared" si="0"/>
        <v>0</v>
      </c>
      <c r="K11" s="31"/>
      <c r="L11" s="4">
        <v>1</v>
      </c>
      <c r="M11" s="4">
        <f t="shared" si="1"/>
        <v>0</v>
      </c>
      <c r="N11" s="31"/>
      <c r="O11" s="4">
        <v>1</v>
      </c>
      <c r="P11" s="4">
        <f t="shared" si="2"/>
        <v>0</v>
      </c>
      <c r="Q11" s="31"/>
      <c r="R11" s="4">
        <v>1</v>
      </c>
      <c r="S11" s="4">
        <f t="shared" si="3"/>
        <v>0</v>
      </c>
      <c r="T11" s="31"/>
      <c r="U11" s="48">
        <v>1</v>
      </c>
      <c r="V11" s="3">
        <f t="shared" si="4"/>
        <v>0</v>
      </c>
    </row>
    <row r="12" spans="1:22" s="23" customFormat="1" ht="33.75" customHeight="1" x14ac:dyDescent="0.25">
      <c r="A12" s="20">
        <v>3</v>
      </c>
      <c r="B12" s="21" t="s">
        <v>3</v>
      </c>
      <c r="C12" s="22"/>
      <c r="D12" s="22"/>
      <c r="E12" s="3">
        <v>1</v>
      </c>
      <c r="F12" s="71"/>
      <c r="G12" s="4">
        <v>0.3</v>
      </c>
      <c r="H12" s="31"/>
      <c r="I12" s="4">
        <v>0</v>
      </c>
      <c r="J12" s="4">
        <f t="shared" si="0"/>
        <v>-1</v>
      </c>
      <c r="K12" s="31"/>
      <c r="L12" s="4">
        <v>0</v>
      </c>
      <c r="M12" s="4">
        <f t="shared" si="1"/>
        <v>-1</v>
      </c>
      <c r="N12" s="31"/>
      <c r="O12" s="4">
        <v>0.7</v>
      </c>
      <c r="P12" s="4">
        <f t="shared" si="2"/>
        <v>-0.30000000000000004</v>
      </c>
      <c r="Q12" s="31"/>
      <c r="R12" s="4">
        <v>1</v>
      </c>
      <c r="S12" s="4">
        <f t="shared" si="3"/>
        <v>0</v>
      </c>
      <c r="T12" s="31"/>
      <c r="U12" s="32">
        <v>1</v>
      </c>
      <c r="V12" s="3">
        <f t="shared" si="4"/>
        <v>0</v>
      </c>
    </row>
    <row r="13" spans="1:22" s="23" customFormat="1" ht="54.75" customHeight="1" x14ac:dyDescent="0.25">
      <c r="A13" s="20">
        <v>4</v>
      </c>
      <c r="B13" s="21" t="s">
        <v>4</v>
      </c>
      <c r="C13" s="22"/>
      <c r="D13" s="22"/>
      <c r="E13" s="3">
        <v>1</v>
      </c>
      <c r="F13" s="71"/>
      <c r="G13" s="4">
        <v>0</v>
      </c>
      <c r="H13" s="31"/>
      <c r="I13" s="4">
        <v>0</v>
      </c>
      <c r="J13" s="4">
        <f t="shared" si="0"/>
        <v>-1</v>
      </c>
      <c r="K13" s="31"/>
      <c r="L13" s="4">
        <v>1</v>
      </c>
      <c r="M13" s="4">
        <f t="shared" si="1"/>
        <v>0</v>
      </c>
      <c r="N13" s="31"/>
      <c r="O13" s="4">
        <v>1</v>
      </c>
      <c r="P13" s="4">
        <f t="shared" si="2"/>
        <v>0</v>
      </c>
      <c r="Q13" s="31"/>
      <c r="R13" s="4">
        <v>0</v>
      </c>
      <c r="S13" s="4">
        <f t="shared" si="3"/>
        <v>-1</v>
      </c>
      <c r="T13" s="31"/>
      <c r="U13" s="47">
        <v>0</v>
      </c>
      <c r="V13" s="3">
        <f t="shared" si="4"/>
        <v>-1</v>
      </c>
    </row>
    <row r="14" spans="1:22" s="23" customFormat="1" ht="36.75" customHeight="1" x14ac:dyDescent="0.25">
      <c r="A14" s="20">
        <v>5</v>
      </c>
      <c r="B14" s="21" t="s">
        <v>5</v>
      </c>
      <c r="C14" s="22"/>
      <c r="D14" s="22"/>
      <c r="E14" s="3">
        <v>1</v>
      </c>
      <c r="F14" s="71"/>
      <c r="G14" s="4">
        <v>1</v>
      </c>
      <c r="H14" s="31"/>
      <c r="I14" s="4">
        <v>1</v>
      </c>
      <c r="J14" s="4">
        <f t="shared" si="0"/>
        <v>0</v>
      </c>
      <c r="K14" s="31"/>
      <c r="L14" s="4">
        <v>1</v>
      </c>
      <c r="M14" s="4">
        <f t="shared" si="1"/>
        <v>0</v>
      </c>
      <c r="N14" s="31"/>
      <c r="O14" s="4">
        <v>1</v>
      </c>
      <c r="P14" s="4">
        <f t="shared" si="2"/>
        <v>0</v>
      </c>
      <c r="Q14" s="31"/>
      <c r="R14" s="4">
        <v>1</v>
      </c>
      <c r="S14" s="4">
        <f t="shared" si="3"/>
        <v>0</v>
      </c>
      <c r="T14" s="31"/>
      <c r="U14" s="32">
        <v>1</v>
      </c>
      <c r="V14" s="3">
        <f t="shared" si="4"/>
        <v>0</v>
      </c>
    </row>
    <row r="15" spans="1:22" s="23" customFormat="1" ht="33" customHeight="1" x14ac:dyDescent="0.25">
      <c r="A15" s="20">
        <v>6</v>
      </c>
      <c r="B15" s="21" t="s">
        <v>6</v>
      </c>
      <c r="C15" s="22"/>
      <c r="D15" s="22"/>
      <c r="E15" s="3">
        <v>1</v>
      </c>
      <c r="F15" s="71"/>
      <c r="G15" s="4">
        <v>1</v>
      </c>
      <c r="H15" s="31"/>
      <c r="I15" s="4">
        <v>1</v>
      </c>
      <c r="J15" s="4">
        <f t="shared" si="0"/>
        <v>0</v>
      </c>
      <c r="K15" s="31"/>
      <c r="L15" s="4">
        <v>1</v>
      </c>
      <c r="M15" s="4">
        <f t="shared" si="1"/>
        <v>0</v>
      </c>
      <c r="N15" s="31"/>
      <c r="O15" s="4">
        <v>1</v>
      </c>
      <c r="P15" s="4">
        <f t="shared" si="2"/>
        <v>0</v>
      </c>
      <c r="Q15" s="31"/>
      <c r="R15" s="4">
        <v>1</v>
      </c>
      <c r="S15" s="4">
        <f t="shared" si="3"/>
        <v>0</v>
      </c>
      <c r="T15" s="31"/>
      <c r="U15" s="32">
        <v>1</v>
      </c>
      <c r="V15" s="3">
        <f t="shared" si="4"/>
        <v>0</v>
      </c>
    </row>
    <row r="16" spans="1:22" s="23" customFormat="1" ht="28.5" customHeight="1" x14ac:dyDescent="0.25">
      <c r="A16" s="20">
        <v>7</v>
      </c>
      <c r="B16" s="21" t="s">
        <v>7</v>
      </c>
      <c r="C16" s="22"/>
      <c r="D16" s="22"/>
      <c r="E16" s="3">
        <v>1</v>
      </c>
      <c r="F16" s="71"/>
      <c r="G16" s="4">
        <v>1</v>
      </c>
      <c r="H16" s="31"/>
      <c r="I16" s="4">
        <v>1</v>
      </c>
      <c r="J16" s="4">
        <f t="shared" si="0"/>
        <v>0</v>
      </c>
      <c r="K16" s="31"/>
      <c r="L16" s="4">
        <v>1</v>
      </c>
      <c r="M16" s="4">
        <f t="shared" si="1"/>
        <v>0</v>
      </c>
      <c r="N16" s="31"/>
      <c r="O16" s="4">
        <v>1</v>
      </c>
      <c r="P16" s="4">
        <f t="shared" si="2"/>
        <v>0</v>
      </c>
      <c r="Q16" s="31"/>
      <c r="R16" s="4">
        <v>0</v>
      </c>
      <c r="S16" s="4">
        <f t="shared" si="3"/>
        <v>-1</v>
      </c>
      <c r="T16" s="31"/>
      <c r="U16" s="32">
        <v>0</v>
      </c>
      <c r="V16" s="3">
        <f t="shared" si="4"/>
        <v>-1</v>
      </c>
    </row>
    <row r="17" spans="1:23" s="23" customFormat="1" ht="36" customHeight="1" x14ac:dyDescent="0.25">
      <c r="A17" s="20">
        <v>8</v>
      </c>
      <c r="B17" s="21" t="s">
        <v>8</v>
      </c>
      <c r="C17" s="22"/>
      <c r="D17" s="22"/>
      <c r="E17" s="3">
        <v>1</v>
      </c>
      <c r="F17" s="71"/>
      <c r="G17" s="4">
        <v>1</v>
      </c>
      <c r="H17" s="31"/>
      <c r="I17" s="4">
        <v>1</v>
      </c>
      <c r="J17" s="4">
        <f t="shared" si="0"/>
        <v>0</v>
      </c>
      <c r="K17" s="31"/>
      <c r="L17" s="4">
        <v>1</v>
      </c>
      <c r="M17" s="4">
        <f t="shared" si="1"/>
        <v>0</v>
      </c>
      <c r="N17" s="31"/>
      <c r="O17" s="4">
        <v>0</v>
      </c>
      <c r="P17" s="4">
        <f t="shared" si="2"/>
        <v>-1</v>
      </c>
      <c r="Q17" s="31"/>
      <c r="R17" s="4">
        <v>1</v>
      </c>
      <c r="S17" s="4">
        <f t="shared" si="3"/>
        <v>0</v>
      </c>
      <c r="T17" s="31"/>
      <c r="U17" s="47">
        <v>1</v>
      </c>
      <c r="V17" s="3">
        <f t="shared" si="4"/>
        <v>0</v>
      </c>
    </row>
    <row r="18" spans="1:23" s="23" customFormat="1" ht="39" customHeight="1" x14ac:dyDescent="0.25">
      <c r="A18" s="20">
        <v>9</v>
      </c>
      <c r="B18" s="21" t="s">
        <v>9</v>
      </c>
      <c r="C18" s="22"/>
      <c r="D18" s="22"/>
      <c r="E18" s="3">
        <v>1</v>
      </c>
      <c r="F18" s="71"/>
      <c r="G18" s="4">
        <v>1</v>
      </c>
      <c r="H18" s="31"/>
      <c r="I18" s="4">
        <v>1</v>
      </c>
      <c r="J18" s="4">
        <f t="shared" si="0"/>
        <v>0</v>
      </c>
      <c r="K18" s="31"/>
      <c r="L18" s="4">
        <v>1</v>
      </c>
      <c r="M18" s="4">
        <f t="shared" si="1"/>
        <v>0</v>
      </c>
      <c r="N18" s="31"/>
      <c r="O18" s="4">
        <v>1</v>
      </c>
      <c r="P18" s="4">
        <f t="shared" si="2"/>
        <v>0</v>
      </c>
      <c r="Q18" s="31"/>
      <c r="R18" s="4">
        <v>1</v>
      </c>
      <c r="S18" s="4">
        <f t="shared" si="3"/>
        <v>0</v>
      </c>
      <c r="T18" s="31"/>
      <c r="U18" s="32">
        <v>1</v>
      </c>
      <c r="V18" s="3">
        <f t="shared" si="4"/>
        <v>0</v>
      </c>
    </row>
    <row r="19" spans="1:23" s="23" customFormat="1" ht="69.75" customHeight="1" x14ac:dyDescent="0.25">
      <c r="A19" s="20">
        <v>10</v>
      </c>
      <c r="B19" s="21" t="s">
        <v>10</v>
      </c>
      <c r="C19" s="22"/>
      <c r="D19" s="22"/>
      <c r="E19" s="3">
        <v>1</v>
      </c>
      <c r="F19" s="71"/>
      <c r="G19" s="4">
        <v>1</v>
      </c>
      <c r="H19" s="31"/>
      <c r="I19" s="4">
        <v>1</v>
      </c>
      <c r="J19" s="4">
        <f t="shared" si="0"/>
        <v>0</v>
      </c>
      <c r="K19" s="31"/>
      <c r="L19" s="4">
        <v>1</v>
      </c>
      <c r="M19" s="4">
        <f t="shared" si="1"/>
        <v>0</v>
      </c>
      <c r="N19" s="31"/>
      <c r="O19" s="4">
        <v>1</v>
      </c>
      <c r="P19" s="4">
        <f t="shared" si="2"/>
        <v>0</v>
      </c>
      <c r="Q19" s="31"/>
      <c r="R19" s="4">
        <v>1</v>
      </c>
      <c r="S19" s="4">
        <f t="shared" si="3"/>
        <v>0</v>
      </c>
      <c r="T19" s="31"/>
      <c r="U19" s="32">
        <v>1</v>
      </c>
      <c r="V19" s="3">
        <f t="shared" si="4"/>
        <v>0</v>
      </c>
    </row>
    <row r="20" spans="1:23" s="23" customFormat="1" ht="54.75" customHeight="1" x14ac:dyDescent="0.25">
      <c r="A20" s="20">
        <v>11</v>
      </c>
      <c r="B20" s="21" t="s">
        <v>11</v>
      </c>
      <c r="C20" s="22"/>
      <c r="D20" s="22"/>
      <c r="E20" s="3">
        <v>1</v>
      </c>
      <c r="F20" s="71"/>
      <c r="G20" s="4">
        <v>1</v>
      </c>
      <c r="H20" s="31"/>
      <c r="I20" s="4">
        <v>1</v>
      </c>
      <c r="J20" s="4">
        <f t="shared" si="0"/>
        <v>0</v>
      </c>
      <c r="K20" s="31"/>
      <c r="L20" s="4">
        <v>1</v>
      </c>
      <c r="M20" s="4">
        <f t="shared" si="1"/>
        <v>0</v>
      </c>
      <c r="N20" s="31"/>
      <c r="O20" s="4">
        <v>1</v>
      </c>
      <c r="P20" s="4">
        <f t="shared" si="2"/>
        <v>0</v>
      </c>
      <c r="Q20" s="31"/>
      <c r="R20" s="4">
        <v>1</v>
      </c>
      <c r="S20" s="4">
        <f t="shared" si="3"/>
        <v>0</v>
      </c>
      <c r="T20" s="31"/>
      <c r="U20" s="32">
        <v>1</v>
      </c>
      <c r="V20" s="3">
        <f t="shared" si="4"/>
        <v>0</v>
      </c>
    </row>
    <row r="21" spans="1:23" s="23" customFormat="1" ht="70.5" customHeight="1" x14ac:dyDescent="0.25">
      <c r="A21" s="20">
        <v>12</v>
      </c>
      <c r="B21" s="21" t="s">
        <v>12</v>
      </c>
      <c r="C21" s="22"/>
      <c r="D21" s="22"/>
      <c r="E21" s="3">
        <v>1</v>
      </c>
      <c r="F21" s="71"/>
      <c r="G21" s="4">
        <v>1</v>
      </c>
      <c r="H21" s="31"/>
      <c r="I21" s="4">
        <v>1</v>
      </c>
      <c r="J21" s="4">
        <f t="shared" si="0"/>
        <v>0</v>
      </c>
      <c r="K21" s="31"/>
      <c r="L21" s="4">
        <v>1</v>
      </c>
      <c r="M21" s="4">
        <f t="shared" si="1"/>
        <v>0</v>
      </c>
      <c r="N21" s="31"/>
      <c r="O21" s="4">
        <v>1</v>
      </c>
      <c r="P21" s="4">
        <f t="shared" si="2"/>
        <v>0</v>
      </c>
      <c r="Q21" s="31"/>
      <c r="R21" s="4">
        <v>1</v>
      </c>
      <c r="S21" s="4">
        <f t="shared" si="3"/>
        <v>0</v>
      </c>
      <c r="T21" s="31"/>
      <c r="U21" s="32">
        <v>1</v>
      </c>
      <c r="V21" s="3">
        <f t="shared" si="4"/>
        <v>0</v>
      </c>
    </row>
    <row r="22" spans="1:23" s="12" customFormat="1" ht="71.25" customHeight="1" x14ac:dyDescent="0.25">
      <c r="A22" s="20">
        <v>13</v>
      </c>
      <c r="B22" s="24" t="s">
        <v>13</v>
      </c>
      <c r="C22" s="75"/>
      <c r="D22" s="5"/>
      <c r="E22" s="1">
        <v>1</v>
      </c>
      <c r="F22" s="71"/>
      <c r="G22" s="4">
        <v>1</v>
      </c>
      <c r="H22" s="31"/>
      <c r="I22" s="4">
        <v>1</v>
      </c>
      <c r="J22" s="4">
        <f t="shared" si="0"/>
        <v>0</v>
      </c>
      <c r="K22" s="31"/>
      <c r="L22" s="4">
        <v>1</v>
      </c>
      <c r="M22" s="4">
        <f t="shared" si="1"/>
        <v>0</v>
      </c>
      <c r="N22" s="31"/>
      <c r="O22" s="4">
        <v>1</v>
      </c>
      <c r="P22" s="4">
        <f t="shared" si="2"/>
        <v>0</v>
      </c>
      <c r="Q22" s="71"/>
      <c r="R22" s="4">
        <v>1</v>
      </c>
      <c r="S22" s="4">
        <f t="shared" si="3"/>
        <v>0</v>
      </c>
      <c r="T22" s="71"/>
      <c r="U22" s="32">
        <v>1</v>
      </c>
      <c r="V22" s="3">
        <f t="shared" si="4"/>
        <v>0</v>
      </c>
    </row>
    <row r="23" spans="1:23" s="12" customFormat="1" ht="65.25" customHeight="1" x14ac:dyDescent="0.25">
      <c r="A23" s="20">
        <v>14</v>
      </c>
      <c r="B23" s="24" t="s">
        <v>65</v>
      </c>
      <c r="C23" s="75"/>
      <c r="D23" s="5"/>
      <c r="E23" s="1">
        <v>1</v>
      </c>
      <c r="F23" s="73"/>
      <c r="G23" s="4">
        <v>1</v>
      </c>
      <c r="H23" s="31"/>
      <c r="I23" s="4">
        <v>1</v>
      </c>
      <c r="J23" s="4">
        <f t="shared" si="0"/>
        <v>0</v>
      </c>
      <c r="K23" s="31"/>
      <c r="L23" s="4">
        <v>1</v>
      </c>
      <c r="M23" s="4">
        <f t="shared" si="1"/>
        <v>0</v>
      </c>
      <c r="N23" s="31"/>
      <c r="O23" s="4">
        <v>0</v>
      </c>
      <c r="P23" s="4">
        <f t="shared" si="2"/>
        <v>-1</v>
      </c>
      <c r="Q23" s="71"/>
      <c r="R23" s="4">
        <v>1</v>
      </c>
      <c r="S23" s="4">
        <f t="shared" si="3"/>
        <v>0</v>
      </c>
      <c r="T23" s="71"/>
      <c r="U23" s="4">
        <v>1</v>
      </c>
      <c r="V23" s="3">
        <f t="shared" si="4"/>
        <v>0</v>
      </c>
    </row>
    <row r="24" spans="1:23" s="19" customFormat="1" ht="29.25" customHeight="1" x14ac:dyDescent="0.25">
      <c r="A24" s="15" t="s">
        <v>22</v>
      </c>
      <c r="B24" s="25" t="s">
        <v>44</v>
      </c>
      <c r="C24" s="17">
        <v>4</v>
      </c>
      <c r="D24" s="17">
        <f>C24*E24/100</f>
        <v>0.04</v>
      </c>
      <c r="E24" s="17">
        <v>1</v>
      </c>
      <c r="F24" s="17">
        <f>C24*G24/100</f>
        <v>0.04</v>
      </c>
      <c r="G24" s="17">
        <f>G25</f>
        <v>1</v>
      </c>
      <c r="H24" s="17">
        <f>C24*I24/100</f>
        <v>0.04</v>
      </c>
      <c r="I24" s="17">
        <f>I25</f>
        <v>1</v>
      </c>
      <c r="J24" s="17">
        <f t="shared" si="0"/>
        <v>0</v>
      </c>
      <c r="K24" s="17">
        <f>C24*L24/100</f>
        <v>0.04</v>
      </c>
      <c r="L24" s="17">
        <f>L25</f>
        <v>1</v>
      </c>
      <c r="M24" s="17">
        <f t="shared" si="1"/>
        <v>0</v>
      </c>
      <c r="N24" s="17">
        <f>O24*C24/100</f>
        <v>0.04</v>
      </c>
      <c r="O24" s="17">
        <f>O25</f>
        <v>1</v>
      </c>
      <c r="P24" s="17">
        <f t="shared" si="2"/>
        <v>0</v>
      </c>
      <c r="Q24" s="17">
        <f>C24*R24/100</f>
        <v>0.04</v>
      </c>
      <c r="R24" s="17">
        <f>R25</f>
        <v>1</v>
      </c>
      <c r="S24" s="17">
        <f t="shared" si="3"/>
        <v>0</v>
      </c>
      <c r="T24" s="17">
        <f>C24*U24/100</f>
        <v>0.04</v>
      </c>
      <c r="U24" s="17">
        <f>U25</f>
        <v>1</v>
      </c>
      <c r="V24" s="17">
        <f t="shared" si="4"/>
        <v>0</v>
      </c>
    </row>
    <row r="25" spans="1:23" s="12" customFormat="1" ht="38.25" customHeight="1" x14ac:dyDescent="0.25">
      <c r="A25" s="26">
        <v>1</v>
      </c>
      <c r="B25" s="24" t="s">
        <v>53</v>
      </c>
      <c r="C25" s="5"/>
      <c r="D25" s="5"/>
      <c r="E25" s="5"/>
      <c r="F25" s="2"/>
      <c r="G25" s="1">
        <v>1</v>
      </c>
      <c r="H25" s="22"/>
      <c r="I25" s="22">
        <v>1</v>
      </c>
      <c r="J25" s="4">
        <f t="shared" si="0"/>
        <v>1</v>
      </c>
      <c r="K25" s="4"/>
      <c r="L25" s="22">
        <v>1</v>
      </c>
      <c r="M25" s="4">
        <f t="shared" si="1"/>
        <v>1</v>
      </c>
      <c r="N25" s="31"/>
      <c r="O25" s="46">
        <v>1</v>
      </c>
      <c r="P25" s="4">
        <f t="shared" si="2"/>
        <v>1</v>
      </c>
      <c r="Q25" s="31"/>
      <c r="R25" s="4">
        <v>1</v>
      </c>
      <c r="S25" s="4">
        <f t="shared" si="3"/>
        <v>1</v>
      </c>
      <c r="T25" s="54"/>
      <c r="U25" s="4">
        <v>1</v>
      </c>
      <c r="V25" s="3">
        <f t="shared" si="4"/>
        <v>1</v>
      </c>
    </row>
    <row r="26" spans="1:23" s="19" customFormat="1" ht="39" customHeight="1" x14ac:dyDescent="0.25">
      <c r="A26" s="15" t="s">
        <v>23</v>
      </c>
      <c r="B26" s="16" t="s">
        <v>43</v>
      </c>
      <c r="C26" s="17">
        <v>12</v>
      </c>
      <c r="D26" s="17">
        <f>C26*E26/100</f>
        <v>0.36</v>
      </c>
      <c r="E26" s="17">
        <v>3</v>
      </c>
      <c r="F26" s="17">
        <f>C26*G26/100</f>
        <v>0.24</v>
      </c>
      <c r="G26" s="17">
        <f>G27+G28+G29</f>
        <v>2</v>
      </c>
      <c r="H26" s="17">
        <f>C26*I26/100</f>
        <v>0.36</v>
      </c>
      <c r="I26" s="17">
        <f>SUM(I27:I29)</f>
        <v>3</v>
      </c>
      <c r="J26" s="17">
        <f t="shared" si="0"/>
        <v>0</v>
      </c>
      <c r="K26" s="27">
        <f>C26*L26/100</f>
        <v>0.36</v>
      </c>
      <c r="L26" s="17">
        <f>SUM(L27:L29)</f>
        <v>3</v>
      </c>
      <c r="M26" s="17">
        <f t="shared" si="1"/>
        <v>0</v>
      </c>
      <c r="N26" s="17">
        <f>O26*C26/100</f>
        <v>0.36</v>
      </c>
      <c r="O26" s="17">
        <f>O27+O28+O29</f>
        <v>3</v>
      </c>
      <c r="P26" s="17">
        <f t="shared" si="2"/>
        <v>0</v>
      </c>
      <c r="Q26" s="17">
        <f>C26*R26/100</f>
        <v>0.24</v>
      </c>
      <c r="R26" s="17">
        <f>SUM(R27:R29)</f>
        <v>2</v>
      </c>
      <c r="S26" s="17">
        <f t="shared" si="3"/>
        <v>-1</v>
      </c>
      <c r="T26" s="17">
        <f>C26*U26/100</f>
        <v>0.36</v>
      </c>
      <c r="U26" s="17">
        <f>SUM(U27:U29)</f>
        <v>3</v>
      </c>
      <c r="V26" s="17">
        <f t="shared" si="4"/>
        <v>0</v>
      </c>
    </row>
    <row r="27" spans="1:23" s="19" customFormat="1" ht="22.5" customHeight="1" x14ac:dyDescent="0.25">
      <c r="A27" s="26">
        <v>1</v>
      </c>
      <c r="B27" s="24" t="s">
        <v>54</v>
      </c>
      <c r="C27" s="75"/>
      <c r="D27" s="5"/>
      <c r="E27" s="5"/>
      <c r="F27" s="69"/>
      <c r="G27" s="1">
        <v>1</v>
      </c>
      <c r="H27" s="22"/>
      <c r="I27" s="3">
        <v>1</v>
      </c>
      <c r="J27" s="28">
        <f t="shared" si="0"/>
        <v>1</v>
      </c>
      <c r="K27" s="29"/>
      <c r="L27" s="30">
        <v>1</v>
      </c>
      <c r="M27" s="4">
        <f t="shared" si="1"/>
        <v>1</v>
      </c>
      <c r="N27" s="31"/>
      <c r="O27" s="4">
        <v>1</v>
      </c>
      <c r="P27" s="4">
        <f t="shared" si="2"/>
        <v>1</v>
      </c>
      <c r="Q27" s="71"/>
      <c r="R27" s="4">
        <v>1</v>
      </c>
      <c r="S27" s="4">
        <f t="shared" si="3"/>
        <v>1</v>
      </c>
      <c r="T27" s="71"/>
      <c r="U27" s="55">
        <v>1</v>
      </c>
      <c r="V27" s="4">
        <f t="shared" si="4"/>
        <v>1</v>
      </c>
      <c r="W27" s="45"/>
    </row>
    <row r="28" spans="1:23" s="19" customFormat="1" ht="36" customHeight="1" x14ac:dyDescent="0.25">
      <c r="A28" s="26">
        <v>2</v>
      </c>
      <c r="B28" s="24" t="s">
        <v>55</v>
      </c>
      <c r="C28" s="75"/>
      <c r="D28" s="5"/>
      <c r="E28" s="5"/>
      <c r="F28" s="75"/>
      <c r="G28" s="1">
        <v>0</v>
      </c>
      <c r="H28" s="22"/>
      <c r="I28" s="3">
        <v>1</v>
      </c>
      <c r="J28" s="28">
        <f t="shared" si="0"/>
        <v>1</v>
      </c>
      <c r="K28" s="31"/>
      <c r="L28" s="30">
        <v>1</v>
      </c>
      <c r="M28" s="4">
        <f t="shared" si="1"/>
        <v>1</v>
      </c>
      <c r="N28" s="31"/>
      <c r="O28" s="4">
        <v>1</v>
      </c>
      <c r="P28" s="4">
        <f t="shared" si="2"/>
        <v>1</v>
      </c>
      <c r="Q28" s="71"/>
      <c r="R28" s="4">
        <v>1</v>
      </c>
      <c r="S28" s="4">
        <f t="shared" si="3"/>
        <v>1</v>
      </c>
      <c r="T28" s="71"/>
      <c r="U28" s="4">
        <v>1</v>
      </c>
      <c r="V28" s="4">
        <f t="shared" si="4"/>
        <v>1</v>
      </c>
      <c r="W28" s="45"/>
    </row>
    <row r="29" spans="1:23" s="19" customFormat="1" ht="33.75" customHeight="1" x14ac:dyDescent="0.25">
      <c r="A29" s="26">
        <v>3</v>
      </c>
      <c r="B29" s="24" t="s">
        <v>56</v>
      </c>
      <c r="C29" s="75"/>
      <c r="D29" s="5"/>
      <c r="E29" s="5"/>
      <c r="F29" s="70"/>
      <c r="G29" s="1">
        <v>1</v>
      </c>
      <c r="H29" s="22"/>
      <c r="I29" s="22">
        <v>1</v>
      </c>
      <c r="J29" s="28">
        <f t="shared" si="0"/>
        <v>1</v>
      </c>
      <c r="K29" s="32"/>
      <c r="L29" s="30">
        <v>1</v>
      </c>
      <c r="M29" s="4">
        <f t="shared" si="1"/>
        <v>1</v>
      </c>
      <c r="N29" s="31"/>
      <c r="O29" s="4">
        <v>1</v>
      </c>
      <c r="P29" s="4">
        <f t="shared" si="2"/>
        <v>1</v>
      </c>
      <c r="Q29" s="71"/>
      <c r="R29" s="4">
        <v>0</v>
      </c>
      <c r="S29" s="4">
        <f t="shared" si="3"/>
        <v>0</v>
      </c>
      <c r="T29" s="71"/>
      <c r="U29" s="4">
        <v>1</v>
      </c>
      <c r="V29" s="4">
        <f t="shared" si="4"/>
        <v>1</v>
      </c>
      <c r="W29" s="45"/>
    </row>
    <row r="30" spans="1:23" s="19" customFormat="1" x14ac:dyDescent="0.25">
      <c r="A30" s="15" t="s">
        <v>24</v>
      </c>
      <c r="B30" s="25" t="s">
        <v>46</v>
      </c>
      <c r="C30" s="17">
        <v>4</v>
      </c>
      <c r="D30" s="17">
        <f>C30*E30/100</f>
        <v>0.04</v>
      </c>
      <c r="E30" s="17">
        <v>1</v>
      </c>
      <c r="F30" s="17">
        <f>C30*G30/100</f>
        <v>0.04</v>
      </c>
      <c r="G30" s="17">
        <f>G31</f>
        <v>1</v>
      </c>
      <c r="H30" s="17">
        <f>C30*I30/100</f>
        <v>0.04</v>
      </c>
      <c r="I30" s="17">
        <f>I31</f>
        <v>1</v>
      </c>
      <c r="J30" s="17">
        <f t="shared" si="0"/>
        <v>0</v>
      </c>
      <c r="K30" s="33">
        <f>C30*L30/100</f>
        <v>0.04</v>
      </c>
      <c r="L30" s="17">
        <f>L31</f>
        <v>1</v>
      </c>
      <c r="M30" s="17">
        <f t="shared" si="1"/>
        <v>0</v>
      </c>
      <c r="N30" s="17">
        <f>O30*C30/100</f>
        <v>0.04</v>
      </c>
      <c r="O30" s="17">
        <v>1</v>
      </c>
      <c r="P30" s="17">
        <f t="shared" si="2"/>
        <v>0</v>
      </c>
      <c r="Q30" s="17">
        <f>C30*R30/100</f>
        <v>0.04</v>
      </c>
      <c r="R30" s="17">
        <f>R31</f>
        <v>1</v>
      </c>
      <c r="S30" s="17">
        <f t="shared" si="3"/>
        <v>0</v>
      </c>
      <c r="T30" s="17">
        <f>C30*U30/100</f>
        <v>0.04</v>
      </c>
      <c r="U30" s="17">
        <f>U31</f>
        <v>1</v>
      </c>
      <c r="V30" s="17">
        <f t="shared" si="4"/>
        <v>0</v>
      </c>
    </row>
    <row r="31" spans="1:23" s="12" customFormat="1" ht="31.5" customHeight="1" x14ac:dyDescent="0.25">
      <c r="A31" s="26">
        <v>1</v>
      </c>
      <c r="B31" s="24" t="s">
        <v>57</v>
      </c>
      <c r="C31" s="34"/>
      <c r="D31" s="34"/>
      <c r="E31" s="34"/>
      <c r="F31" s="34"/>
      <c r="G31" s="1">
        <v>1</v>
      </c>
      <c r="H31" s="35"/>
      <c r="I31" s="35">
        <v>1</v>
      </c>
      <c r="J31" s="4">
        <f t="shared" si="0"/>
        <v>1</v>
      </c>
      <c r="K31" s="4"/>
      <c r="L31" s="35">
        <v>1</v>
      </c>
      <c r="M31" s="4">
        <f t="shared" si="1"/>
        <v>1</v>
      </c>
      <c r="N31" s="35"/>
      <c r="O31" s="35">
        <v>1</v>
      </c>
      <c r="P31" s="4">
        <f t="shared" si="2"/>
        <v>1</v>
      </c>
      <c r="Q31" s="34"/>
      <c r="R31" s="1">
        <v>1</v>
      </c>
      <c r="S31" s="3">
        <f t="shared" si="3"/>
        <v>1</v>
      </c>
      <c r="T31" s="52"/>
      <c r="U31" s="53">
        <v>1</v>
      </c>
      <c r="V31" s="3">
        <f t="shared" si="4"/>
        <v>1</v>
      </c>
    </row>
    <row r="32" spans="1:23" s="19" customFormat="1" ht="31.5" x14ac:dyDescent="0.25">
      <c r="A32" s="15" t="s">
        <v>25</v>
      </c>
      <c r="B32" s="16" t="s">
        <v>47</v>
      </c>
      <c r="C32" s="27">
        <v>16</v>
      </c>
      <c r="D32" s="27">
        <f>C32*E32/100</f>
        <v>0.64</v>
      </c>
      <c r="E32" s="27">
        <v>4</v>
      </c>
      <c r="F32" s="27">
        <f>C32*G32/100</f>
        <v>0.64</v>
      </c>
      <c r="G32" s="27">
        <f>G33+G34+G35+G36</f>
        <v>4</v>
      </c>
      <c r="H32" s="27">
        <f>C32*I32/100</f>
        <v>0.64</v>
      </c>
      <c r="I32" s="27">
        <f>SUM(I33:I36)</f>
        <v>4</v>
      </c>
      <c r="J32" s="27">
        <f t="shared" si="0"/>
        <v>0</v>
      </c>
      <c r="K32" s="27">
        <f>C32*L32/100</f>
        <v>0.64</v>
      </c>
      <c r="L32" s="27">
        <f>SUM(L33:L36)</f>
        <v>4</v>
      </c>
      <c r="M32" s="27">
        <f t="shared" si="1"/>
        <v>0</v>
      </c>
      <c r="N32" s="27">
        <f>O32*C32/100</f>
        <v>0.64</v>
      </c>
      <c r="O32" s="27">
        <f>SUM(O33:O36)</f>
        <v>4</v>
      </c>
      <c r="P32" s="27">
        <f t="shared" si="2"/>
        <v>0</v>
      </c>
      <c r="Q32" s="27">
        <f>C32*R32/100</f>
        <v>0.64</v>
      </c>
      <c r="R32" s="17">
        <f>R33+R34+R35+R36</f>
        <v>4</v>
      </c>
      <c r="S32" s="17">
        <f t="shared" si="3"/>
        <v>0</v>
      </c>
      <c r="T32" s="27">
        <f>C32*U32/100</f>
        <v>0.64</v>
      </c>
      <c r="U32" s="17">
        <f>U33+U34+U35+U36</f>
        <v>4</v>
      </c>
      <c r="V32" s="17">
        <f t="shared" si="4"/>
        <v>0</v>
      </c>
    </row>
    <row r="33" spans="1:22" s="12" customFormat="1" ht="31.5" x14ac:dyDescent="0.25">
      <c r="A33" s="26">
        <v>1</v>
      </c>
      <c r="B33" s="24" t="s">
        <v>58</v>
      </c>
      <c r="C33" s="69"/>
      <c r="D33" s="34"/>
      <c r="E33" s="34"/>
      <c r="F33" s="69"/>
      <c r="G33" s="1">
        <v>1</v>
      </c>
      <c r="H33" s="3"/>
      <c r="I33" s="3">
        <v>1</v>
      </c>
      <c r="J33" s="36">
        <f t="shared" si="0"/>
        <v>1</v>
      </c>
      <c r="K33" s="29"/>
      <c r="L33" s="30">
        <v>1</v>
      </c>
      <c r="M33" s="29">
        <f t="shared" si="1"/>
        <v>1</v>
      </c>
      <c r="N33" s="3"/>
      <c r="O33" s="3">
        <v>1</v>
      </c>
      <c r="P33" s="29">
        <f t="shared" si="2"/>
        <v>1</v>
      </c>
      <c r="Q33" s="37"/>
      <c r="R33" s="1">
        <v>1</v>
      </c>
      <c r="S33" s="3">
        <f t="shared" si="3"/>
        <v>1</v>
      </c>
      <c r="T33" s="37"/>
      <c r="U33" s="1">
        <v>1</v>
      </c>
      <c r="V33" s="3">
        <f t="shared" si="4"/>
        <v>1</v>
      </c>
    </row>
    <row r="34" spans="1:22" s="12" customFormat="1" ht="27" customHeight="1" x14ac:dyDescent="0.25">
      <c r="A34" s="26">
        <v>2</v>
      </c>
      <c r="B34" s="24" t="s">
        <v>59</v>
      </c>
      <c r="C34" s="75"/>
      <c r="D34" s="5"/>
      <c r="E34" s="5"/>
      <c r="F34" s="75"/>
      <c r="G34" s="1">
        <v>1</v>
      </c>
      <c r="H34" s="3"/>
      <c r="I34" s="3">
        <v>1</v>
      </c>
      <c r="J34" s="36">
        <f t="shared" si="0"/>
        <v>1</v>
      </c>
      <c r="K34" s="31"/>
      <c r="L34" s="30">
        <v>1</v>
      </c>
      <c r="M34" s="29">
        <f t="shared" si="1"/>
        <v>1</v>
      </c>
      <c r="N34" s="3"/>
      <c r="O34" s="3">
        <v>1</v>
      </c>
      <c r="P34" s="29">
        <f t="shared" si="2"/>
        <v>1</v>
      </c>
      <c r="Q34" s="37"/>
      <c r="R34" s="1">
        <v>1</v>
      </c>
      <c r="S34" s="3">
        <f t="shared" si="3"/>
        <v>1</v>
      </c>
      <c r="T34" s="37"/>
      <c r="U34" s="1">
        <v>1</v>
      </c>
      <c r="V34" s="3">
        <f t="shared" si="4"/>
        <v>1</v>
      </c>
    </row>
    <row r="35" spans="1:22" s="12" customFormat="1" ht="36" customHeight="1" x14ac:dyDescent="0.25">
      <c r="A35" s="26">
        <v>3</v>
      </c>
      <c r="B35" s="24" t="s">
        <v>60</v>
      </c>
      <c r="C35" s="75"/>
      <c r="D35" s="5"/>
      <c r="E35" s="5"/>
      <c r="F35" s="75"/>
      <c r="G35" s="1">
        <v>1</v>
      </c>
      <c r="H35" s="3"/>
      <c r="I35" s="3">
        <v>1</v>
      </c>
      <c r="J35" s="36">
        <f t="shared" si="0"/>
        <v>1</v>
      </c>
      <c r="K35" s="31"/>
      <c r="L35" s="30">
        <v>1</v>
      </c>
      <c r="M35" s="29">
        <f t="shared" si="1"/>
        <v>1</v>
      </c>
      <c r="N35" s="3"/>
      <c r="O35" s="3">
        <v>1</v>
      </c>
      <c r="P35" s="29">
        <f t="shared" si="2"/>
        <v>1</v>
      </c>
      <c r="Q35" s="37"/>
      <c r="R35" s="1">
        <v>1</v>
      </c>
      <c r="S35" s="3">
        <f t="shared" si="3"/>
        <v>1</v>
      </c>
      <c r="T35" s="37"/>
      <c r="U35" s="4">
        <v>1</v>
      </c>
      <c r="V35" s="3">
        <f t="shared" si="4"/>
        <v>1</v>
      </c>
    </row>
    <row r="36" spans="1:22" s="12" customFormat="1" ht="45.75" customHeight="1" x14ac:dyDescent="0.25">
      <c r="A36" s="26">
        <v>4</v>
      </c>
      <c r="B36" s="24" t="s">
        <v>61</v>
      </c>
      <c r="C36" s="70"/>
      <c r="D36" s="2"/>
      <c r="E36" s="2"/>
      <c r="F36" s="70"/>
      <c r="G36" s="1">
        <v>1</v>
      </c>
      <c r="H36" s="3"/>
      <c r="I36" s="3">
        <v>1</v>
      </c>
      <c r="J36" s="36">
        <f t="shared" si="0"/>
        <v>1</v>
      </c>
      <c r="K36" s="32"/>
      <c r="L36" s="30">
        <v>1</v>
      </c>
      <c r="M36" s="29">
        <f t="shared" si="1"/>
        <v>1</v>
      </c>
      <c r="N36" s="3"/>
      <c r="O36" s="3">
        <v>1</v>
      </c>
      <c r="P36" s="29">
        <f t="shared" si="2"/>
        <v>1</v>
      </c>
      <c r="Q36" s="37"/>
      <c r="R36" s="26">
        <v>1</v>
      </c>
      <c r="S36" s="3">
        <f t="shared" si="3"/>
        <v>1</v>
      </c>
      <c r="T36" s="37"/>
      <c r="U36" s="26">
        <v>1</v>
      </c>
      <c r="V36" s="3">
        <f t="shared" si="4"/>
        <v>1</v>
      </c>
    </row>
    <row r="37" spans="1:22" s="19" customFormat="1" ht="24.75" customHeight="1" x14ac:dyDescent="0.25">
      <c r="A37" s="17" t="s">
        <v>26</v>
      </c>
      <c r="B37" s="25" t="s">
        <v>27</v>
      </c>
      <c r="C37" s="38">
        <f t="shared" ref="C37:U37" si="5">C32+C30+C26+C24+C9</f>
        <v>100</v>
      </c>
      <c r="D37" s="18">
        <f t="shared" si="5"/>
        <v>10.040000000000001</v>
      </c>
      <c r="E37" s="38">
        <f>E32+E30+E26+E24+E9</f>
        <v>23</v>
      </c>
      <c r="F37" s="18">
        <f>F32+F30+F26+F24+F9</f>
        <v>8.5120000000000005</v>
      </c>
      <c r="G37" s="17">
        <f>G32+G30+G26+G24+G9</f>
        <v>19.8</v>
      </c>
      <c r="H37" s="18">
        <f>H32+H30+H26+H24+H9</f>
        <v>8.76</v>
      </c>
      <c r="I37" s="17">
        <f>I32+I30+I26+I24+I9</f>
        <v>21</v>
      </c>
      <c r="J37" s="38">
        <f t="shared" si="0"/>
        <v>-2</v>
      </c>
      <c r="K37" s="51">
        <f>K32+K30+K26+K24+K9</f>
        <v>9.2080000000000002</v>
      </c>
      <c r="L37" s="17">
        <f>L32+L30+L26+L24+L9</f>
        <v>21.7</v>
      </c>
      <c r="M37" s="38">
        <f t="shared" si="1"/>
        <v>-1.3000000000000007</v>
      </c>
      <c r="N37" s="18">
        <f>N32+N30+N26+N24+N9</f>
        <v>8.3760000000000012</v>
      </c>
      <c r="O37" s="17">
        <f t="shared" si="5"/>
        <v>20.399999999999999</v>
      </c>
      <c r="P37" s="38">
        <f t="shared" si="2"/>
        <v>-2.6000000000000014</v>
      </c>
      <c r="Q37" s="18">
        <f t="shared" si="5"/>
        <v>8.4480000000000004</v>
      </c>
      <c r="R37" s="17">
        <f t="shared" si="5"/>
        <v>19.7</v>
      </c>
      <c r="S37" s="17">
        <f t="shared" si="3"/>
        <v>-3.3000000000000007</v>
      </c>
      <c r="T37" s="18">
        <f t="shared" si="5"/>
        <v>8.76</v>
      </c>
      <c r="U37" s="17">
        <f t="shared" si="5"/>
        <v>21</v>
      </c>
      <c r="V37" s="17">
        <f t="shared" si="4"/>
        <v>-2</v>
      </c>
    </row>
    <row r="38" spans="1:22" ht="30" customHeight="1" x14ac:dyDescent="0.25">
      <c r="A38" s="39" t="s">
        <v>28</v>
      </c>
      <c r="B38" s="25" t="s">
        <v>29</v>
      </c>
      <c r="C38" s="78">
        <f>D37/F42</f>
        <v>1.0000000000000002</v>
      </c>
      <c r="D38" s="79"/>
      <c r="E38" s="79"/>
      <c r="F38" s="74">
        <f>F37/F42</f>
        <v>0.84780876494023916</v>
      </c>
      <c r="G38" s="74"/>
      <c r="H38" s="78">
        <f>H37/F42</f>
        <v>0.87250996015936255</v>
      </c>
      <c r="I38" s="79"/>
      <c r="J38" s="80"/>
      <c r="K38" s="78">
        <f>K37/F42</f>
        <v>0.91713147410358575</v>
      </c>
      <c r="L38" s="79"/>
      <c r="M38" s="80"/>
      <c r="N38" s="74">
        <f>N37/F42</f>
        <v>0.83426294820717151</v>
      </c>
      <c r="O38" s="74"/>
      <c r="P38" s="74"/>
      <c r="Q38" s="74">
        <f>Q37/F42</f>
        <v>0.84143426294820733</v>
      </c>
      <c r="R38" s="74"/>
      <c r="S38" s="74"/>
      <c r="T38" s="74">
        <f>T37/F42</f>
        <v>0.87250996015936255</v>
      </c>
      <c r="U38" s="74"/>
      <c r="V38" s="74"/>
    </row>
    <row r="39" spans="1:22" x14ac:dyDescent="0.25">
      <c r="A39" s="40"/>
      <c r="B39" s="40"/>
      <c r="C39" s="83"/>
      <c r="D39" s="84"/>
      <c r="E39" s="85"/>
      <c r="F39" s="83"/>
      <c r="G39" s="84"/>
      <c r="H39" s="41"/>
      <c r="I39" s="41"/>
      <c r="J39" s="41"/>
      <c r="K39" s="41"/>
      <c r="L39" s="41"/>
      <c r="M39" s="41"/>
      <c r="N39" s="41"/>
      <c r="O39" s="41"/>
      <c r="P39" s="41"/>
      <c r="Q39" s="83"/>
      <c r="R39" s="84"/>
      <c r="S39" s="85"/>
      <c r="T39" s="83"/>
      <c r="U39" s="84"/>
      <c r="V39" s="85"/>
    </row>
    <row r="40" spans="1:22" ht="16.5" customHeight="1" x14ac:dyDescent="0.25"/>
    <row r="41" spans="1:22" x14ac:dyDescent="0.25">
      <c r="B41" s="42" t="s">
        <v>52</v>
      </c>
    </row>
    <row r="42" spans="1:22" x14ac:dyDescent="0.25">
      <c r="D42" s="43"/>
      <c r="F42" s="43">
        <f>(64*14/100)+(4*1/100)+(12*3/100)+(4*1/100)+(16*4/100)</f>
        <v>10.039999999999999</v>
      </c>
    </row>
    <row r="43" spans="1:22" x14ac:dyDescent="0.25">
      <c r="B43" s="12" t="s">
        <v>30</v>
      </c>
    </row>
    <row r="44" spans="1:22" ht="23.25" customHeight="1" x14ac:dyDescent="0.25">
      <c r="B44" s="12" t="s">
        <v>31</v>
      </c>
    </row>
    <row r="45" spans="1:22" ht="15.75" customHeight="1" x14ac:dyDescent="0.25">
      <c r="B45" s="44">
        <v>100</v>
      </c>
    </row>
    <row r="46" spans="1:22" x14ac:dyDescent="0.25">
      <c r="B46" s="12" t="s">
        <v>32</v>
      </c>
    </row>
    <row r="47" spans="1:22" x14ac:dyDescent="0.25">
      <c r="B47" s="12" t="s">
        <v>33</v>
      </c>
    </row>
    <row r="48" spans="1:22" x14ac:dyDescent="0.25">
      <c r="B48" s="12" t="s">
        <v>34</v>
      </c>
    </row>
    <row r="49" spans="2:21" x14ac:dyDescent="0.25">
      <c r="B49" s="12"/>
    </row>
    <row r="50" spans="2:21" ht="33.75" customHeight="1" x14ac:dyDescent="0.25">
      <c r="B50" s="82" t="s">
        <v>35</v>
      </c>
      <c r="C50" s="82"/>
      <c r="D50" s="82"/>
      <c r="E50" s="82"/>
      <c r="F50" s="82"/>
      <c r="G50" s="82"/>
    </row>
    <row r="51" spans="2:21" x14ac:dyDescent="0.25">
      <c r="B51" s="12" t="s">
        <v>36</v>
      </c>
    </row>
    <row r="52" spans="2:21" x14ac:dyDescent="0.25">
      <c r="B52" s="12" t="s">
        <v>37</v>
      </c>
    </row>
    <row r="53" spans="2:21" x14ac:dyDescent="0.25">
      <c r="B53" s="12" t="s">
        <v>38</v>
      </c>
      <c r="E53" s="12" t="s">
        <v>33</v>
      </c>
      <c r="H53" s="6"/>
      <c r="I53" s="6"/>
      <c r="J53" s="6"/>
      <c r="K53" s="6"/>
      <c r="L53" s="6"/>
      <c r="M53" s="6"/>
      <c r="N53" s="6"/>
      <c r="Q53" s="7"/>
      <c r="R53" s="7"/>
    </row>
    <row r="54" spans="2:21" ht="32.25" customHeight="1" x14ac:dyDescent="0.25">
      <c r="B54" s="12" t="s">
        <v>39</v>
      </c>
      <c r="E54" s="81" t="s">
        <v>42</v>
      </c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</row>
    <row r="55" spans="2:21" x14ac:dyDescent="0.25">
      <c r="B55" s="12" t="s">
        <v>40</v>
      </c>
      <c r="F55" s="7"/>
      <c r="G55" s="7"/>
      <c r="O55" s="6"/>
      <c r="P55" s="6"/>
    </row>
    <row r="56" spans="2:21" x14ac:dyDescent="0.25">
      <c r="B56" s="12" t="s">
        <v>41</v>
      </c>
      <c r="F56" s="7"/>
      <c r="G56" s="7"/>
      <c r="O56" s="6"/>
      <c r="P56" s="6"/>
    </row>
    <row r="57" spans="2:21" x14ac:dyDescent="0.25">
      <c r="B57" s="12"/>
    </row>
    <row r="58" spans="2:21" x14ac:dyDescent="0.25">
      <c r="B58" s="12"/>
    </row>
    <row r="59" spans="2:21" x14ac:dyDescent="0.25">
      <c r="B59" s="12"/>
    </row>
    <row r="60" spans="2:21" x14ac:dyDescent="0.25">
      <c r="B60" s="12"/>
    </row>
  </sheetData>
  <mergeCells count="38">
    <mergeCell ref="E54:U54"/>
    <mergeCell ref="F38:G38"/>
    <mergeCell ref="C38:E38"/>
    <mergeCell ref="F33:F36"/>
    <mergeCell ref="T27:T29"/>
    <mergeCell ref="C27:C29"/>
    <mergeCell ref="F27:F29"/>
    <mergeCell ref="B50:G50"/>
    <mergeCell ref="Q38:S38"/>
    <mergeCell ref="T38:V38"/>
    <mergeCell ref="C39:E39"/>
    <mergeCell ref="F39:G39"/>
    <mergeCell ref="Q39:S39"/>
    <mergeCell ref="T39:V39"/>
    <mergeCell ref="T22:T23"/>
    <mergeCell ref="F10:F23"/>
    <mergeCell ref="N38:P38"/>
    <mergeCell ref="C33:C36"/>
    <mergeCell ref="H7:J7"/>
    <mergeCell ref="K7:M7"/>
    <mergeCell ref="H38:J38"/>
    <mergeCell ref="K38:M38"/>
    <mergeCell ref="C7:C8"/>
    <mergeCell ref="E7:E8"/>
    <mergeCell ref="Q22:Q23"/>
    <mergeCell ref="Q27:Q29"/>
    <mergeCell ref="C22:C23"/>
    <mergeCell ref="A2:V2"/>
    <mergeCell ref="A3:V3"/>
    <mergeCell ref="A4:V4"/>
    <mergeCell ref="A5:V5"/>
    <mergeCell ref="Q7:S7"/>
    <mergeCell ref="F7:G7"/>
    <mergeCell ref="T7:V7"/>
    <mergeCell ref="D7:D8"/>
    <mergeCell ref="N7:P7"/>
    <mergeCell ref="A7:A8"/>
    <mergeCell ref="B7:B8"/>
  </mergeCells>
  <pageMargins left="0.31496062992125984" right="0.31496062992125984" top="0.15748031496062992" bottom="0" header="0.31496062992125984" footer="0.31496062992125984"/>
  <pageSetup paperSize="9" scale="49" fitToHeight="2" orientation="landscape" r:id="rId1"/>
  <rowBreaks count="2" manualBreakCount="2">
    <brk id="23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СВОДНАЯ ИТОГОВАЯ ОЦЕНКА</vt:lpstr>
      <vt:lpstr>'СВОДНАЯ ИТОГОВАЯ ОЦЕНКА'!Заголовки_для_печати</vt:lpstr>
      <vt:lpstr>'СВОДНАЯ ИТОГОВАЯ ОЦЕНКА'!Область_печати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2025-05-28T06:19:18Z</dcterms:modified>
</cp:coreProperties>
</file>