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Table1" sheetId="1" r:id="rId1"/>
  </sheets>
  <definedNames>
    <definedName name="_xlnm.Print_Area" localSheetId="0">Table1!$A$1:$H$132</definedName>
  </definedNames>
  <calcPr calcId="145621"/>
</workbook>
</file>

<file path=xl/calcChain.xml><?xml version="1.0" encoding="utf-8"?>
<calcChain xmlns="http://schemas.openxmlformats.org/spreadsheetml/2006/main">
  <c r="H43" i="1" l="1"/>
  <c r="G43" i="1"/>
  <c r="H127" i="1" l="1"/>
  <c r="F59" i="1"/>
  <c r="F65" i="1"/>
  <c r="H74" i="1"/>
  <c r="F74" i="1"/>
  <c r="G88" i="1"/>
  <c r="H88" i="1"/>
  <c r="F88" i="1"/>
  <c r="F89" i="1"/>
  <c r="F94" i="1"/>
  <c r="F93" i="1"/>
  <c r="F92" i="1"/>
  <c r="H103" i="1"/>
  <c r="F103" i="1"/>
  <c r="H105" i="1"/>
  <c r="F105" i="1"/>
  <c r="F106" i="1"/>
  <c r="F107" i="1"/>
  <c r="F108" i="1"/>
  <c r="G116" i="1"/>
  <c r="H116" i="1"/>
  <c r="F116" i="1"/>
  <c r="H124" i="1"/>
  <c r="H125" i="1"/>
  <c r="H126" i="1"/>
  <c r="H130" i="1"/>
  <c r="F130" i="1"/>
  <c r="F128" i="1"/>
  <c r="F127" i="1"/>
  <c r="F7" i="1"/>
  <c r="H50" i="1"/>
  <c r="G124" i="1" l="1"/>
  <c r="G125" i="1"/>
  <c r="G40" i="1"/>
  <c r="H46" i="1"/>
  <c r="H45" i="1"/>
  <c r="F43" i="1" l="1"/>
  <c r="F99" i="1"/>
  <c r="G75" i="1" l="1"/>
  <c r="G74" i="1" s="1"/>
  <c r="G11" i="1"/>
  <c r="G10" i="1" s="1"/>
  <c r="G9" i="1" s="1"/>
  <c r="G8" i="1" s="1"/>
  <c r="H100" i="1"/>
  <c r="F122" i="1"/>
  <c r="F121" i="1" s="1"/>
  <c r="F120" i="1" s="1"/>
  <c r="F119" i="1" s="1"/>
  <c r="F124" i="1"/>
  <c r="H95" i="1"/>
  <c r="F32" i="1"/>
  <c r="F33" i="1"/>
  <c r="F25" i="1"/>
  <c r="F17" i="1"/>
  <c r="F16" i="1" s="1"/>
  <c r="F15" i="1" s="1"/>
  <c r="F14" i="1" s="1"/>
  <c r="F11" i="1"/>
  <c r="F10" i="1" s="1"/>
  <c r="F9" i="1" s="1"/>
  <c r="F8" i="1" s="1"/>
  <c r="H47" i="1" l="1"/>
  <c r="H112" i="1"/>
  <c r="H111" i="1" s="1"/>
  <c r="G111" i="1"/>
  <c r="F111" i="1"/>
  <c r="G86" i="1" l="1"/>
  <c r="G85" i="1" s="1"/>
  <c r="G84" i="1" s="1"/>
  <c r="G72" i="1"/>
  <c r="G71" i="1" s="1"/>
  <c r="G70" i="1" s="1"/>
  <c r="G65" i="1" s="1"/>
  <c r="G51" i="1"/>
  <c r="F51" i="1"/>
  <c r="G41" i="1"/>
  <c r="H22" i="1"/>
  <c r="H21" i="1" s="1"/>
  <c r="G17" i="1"/>
  <c r="H42" i="1" l="1"/>
  <c r="H48" i="1"/>
  <c r="H49" i="1"/>
  <c r="H54" i="1"/>
  <c r="H52" i="1"/>
  <c r="H51" i="1" s="1"/>
  <c r="G130" i="1"/>
  <c r="G129" i="1" s="1"/>
  <c r="G128" i="1" s="1"/>
  <c r="G127" i="1" s="1"/>
  <c r="H123" i="1"/>
  <c r="H117" i="1"/>
  <c r="G115" i="1"/>
  <c r="G114" i="1" s="1"/>
  <c r="G113" i="1" s="1"/>
  <c r="G110" i="1" s="1"/>
  <c r="H118" i="1"/>
  <c r="H109" i="1"/>
  <c r="H102" i="1"/>
  <c r="H104" i="1"/>
  <c r="G89" i="1"/>
  <c r="H90" i="1"/>
  <c r="H91" i="1"/>
  <c r="H96" i="1"/>
  <c r="G97" i="1"/>
  <c r="H98" i="1"/>
  <c r="G99" i="1"/>
  <c r="H69" i="1"/>
  <c r="H73" i="1"/>
  <c r="H87" i="1"/>
  <c r="H82" i="1"/>
  <c r="G81" i="1"/>
  <c r="G80" i="1" s="1"/>
  <c r="G79" i="1" s="1"/>
  <c r="G78" i="1" s="1"/>
  <c r="H60" i="1"/>
  <c r="H61" i="1"/>
  <c r="H62" i="1"/>
  <c r="H63" i="1"/>
  <c r="H64" i="1"/>
  <c r="H35" i="1"/>
  <c r="H37" i="1"/>
  <c r="H29" i="1"/>
  <c r="H28" i="1"/>
  <c r="H27" i="1"/>
  <c r="H30" i="1"/>
  <c r="H31" i="1"/>
  <c r="H13" i="1"/>
  <c r="G12" i="1"/>
  <c r="H12" i="1" s="1"/>
  <c r="H18" i="1"/>
  <c r="G16" i="1"/>
  <c r="G15" i="1" s="1"/>
  <c r="H11" i="1" l="1"/>
  <c r="H10" i="1" s="1"/>
  <c r="H9" i="1" s="1"/>
  <c r="H8" i="1" s="1"/>
  <c r="H59" i="1"/>
  <c r="H99" i="1"/>
  <c r="G94" i="1"/>
  <c r="G93" i="1" s="1"/>
  <c r="G92" i="1" s="1"/>
  <c r="G39" i="1"/>
  <c r="G38" i="1" s="1"/>
  <c r="G7" i="1" s="1"/>
  <c r="G6" i="1" s="1"/>
  <c r="H89" i="1"/>
  <c r="H58" i="1"/>
  <c r="H57" i="1" s="1"/>
  <c r="H56" i="1" s="1"/>
  <c r="H55" i="1" s="1"/>
  <c r="G25" i="1"/>
  <c r="H25" i="1" s="1"/>
  <c r="G14" i="1"/>
  <c r="H19" i="1"/>
  <c r="H17" i="1" s="1"/>
  <c r="H16" i="1" s="1"/>
  <c r="H15" i="1" s="1"/>
  <c r="H14" i="1" s="1"/>
  <c r="G24" i="1" l="1"/>
  <c r="G23" i="1" s="1"/>
  <c r="G20" i="1" s="1"/>
  <c r="F115" i="1" l="1"/>
  <c r="H44" i="1" l="1"/>
  <c r="H40" i="1" s="1"/>
  <c r="F114" i="1"/>
  <c r="H115" i="1"/>
  <c r="H34" i="1"/>
  <c r="H36" i="1"/>
  <c r="H114" i="1" l="1"/>
  <c r="F113" i="1"/>
  <c r="F110" i="1" s="1"/>
  <c r="H33" i="1"/>
  <c r="H32" i="1" s="1"/>
  <c r="F101" i="1"/>
  <c r="H101" i="1" s="1"/>
  <c r="H108" i="1"/>
  <c r="H122" i="1"/>
  <c r="F72" i="1"/>
  <c r="H72" i="1" s="1"/>
  <c r="F68" i="1"/>
  <c r="H68" i="1" s="1"/>
  <c r="F76" i="1" l="1"/>
  <c r="F75" i="1" l="1"/>
  <c r="F24" i="1"/>
  <c r="F58" i="1"/>
  <c r="F57" i="1" s="1"/>
  <c r="F56" i="1" s="1"/>
  <c r="F55" i="1" s="1"/>
  <c r="F81" i="1"/>
  <c r="F97" i="1"/>
  <c r="F71" i="1"/>
  <c r="F67" i="1"/>
  <c r="F53" i="1"/>
  <c r="H53" i="1" s="1"/>
  <c r="F41" i="1"/>
  <c r="F40" i="1" s="1"/>
  <c r="H97" i="1" l="1"/>
  <c r="H94" i="1" s="1"/>
  <c r="H93" i="1" s="1"/>
  <c r="H92" i="1" s="1"/>
  <c r="H41" i="1"/>
  <c r="H121" i="1"/>
  <c r="H107" i="1"/>
  <c r="F70" i="1"/>
  <c r="H70" i="1" s="1"/>
  <c r="H71" i="1"/>
  <c r="F66" i="1"/>
  <c r="H67" i="1"/>
  <c r="H86" i="1"/>
  <c r="F80" i="1"/>
  <c r="H81" i="1"/>
  <c r="F23" i="1"/>
  <c r="F20" i="1" s="1"/>
  <c r="H24" i="1"/>
  <c r="F131" i="1"/>
  <c r="H66" i="1" l="1"/>
  <c r="H65" i="1" s="1"/>
  <c r="H131" i="1"/>
  <c r="F39" i="1"/>
  <c r="F38" i="1" s="1"/>
  <c r="H113" i="1"/>
  <c r="H110" i="1" s="1"/>
  <c r="H106" i="1"/>
  <c r="H119" i="1"/>
  <c r="H120" i="1"/>
  <c r="F79" i="1"/>
  <c r="H80" i="1"/>
  <c r="H85" i="1"/>
  <c r="H23" i="1"/>
  <c r="H20" i="1" s="1"/>
  <c r="F129" i="1"/>
  <c r="H38" i="1" l="1"/>
  <c r="H7" i="1" s="1"/>
  <c r="H6" i="1" s="1"/>
  <c r="H39" i="1"/>
  <c r="H129" i="1"/>
  <c r="H83" i="1"/>
  <c r="H84" i="1"/>
  <c r="F78" i="1"/>
  <c r="F6" i="1" s="1"/>
  <c r="H79" i="1"/>
  <c r="H128" i="1" l="1"/>
  <c r="H78" i="1"/>
</calcChain>
</file>

<file path=xl/sharedStrings.xml><?xml version="1.0" encoding="utf-8"?>
<sst xmlns="http://schemas.openxmlformats.org/spreadsheetml/2006/main" count="621" uniqueCount="163">
  <si>
    <t/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</si>
  <si>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</si>
  <si>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</si>
  <si>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</si>
  <si>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</si>
  <si>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</si>
  <si>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</si>
  <si>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</si>
  <si>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</si>
  <si>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</si>
  <si>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</si>
  <si>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</si>
  <si>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</si>
  <si>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</si>
  <si>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</si>
  <si>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</si>
  <si>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</si>
  <si>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</si>
  <si>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</si>
  <si>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</si>
  <si>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</si>
  <si>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</si>
  <si>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</si>
  <si>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99 1 00 11410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</si>
  <si>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</si>
  <si>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</si>
  <si>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</si>
  <si>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</si>
  <si>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</si>
  <si>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</si>
  <si>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</si>
  <si>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</si>
  <si>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</si>
  <si>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</si>
  <si>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99 5 00 71100</t>
  </si>
  <si>
    <t>99 5 00 91002</t>
  </si>
  <si>
    <t>Иные бюджетные ассигнования</t>
  </si>
  <si>
    <t>851</t>
  </si>
  <si>
    <t>852</t>
  </si>
  <si>
    <t>99 5 00 91010</t>
  </si>
  <si>
    <t>99 5 00 91018</t>
  </si>
  <si>
    <t>НАЦИОНАЛЬНАЯ ОБОРОНА</t>
  </si>
  <si>
    <t>Мобилизационная и вневойсковая подготовка</t>
  </si>
  <si>
    <t>99 5 00 51180</t>
  </si>
  <si>
    <t>НАЦ.БЕЗОПАСНОСТЬ И ПРАВООХРАНИТЕЛЬНАЯ ДЕЯТЕЛЬНОСТЬ</t>
  </si>
  <si>
    <t>Органы юстиции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</si>
  <si>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</si>
  <si>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</si>
  <si>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</si>
  <si>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</si>
  <si>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</si>
  <si>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</si>
  <si>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</si>
  <si>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</si>
  <si>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</si>
  <si>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</si>
  <si>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</si>
  <si>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</si>
  <si>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</si>
  <si>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</si>
  <si>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88 5 00 10100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</si>
  <si>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</si>
  <si>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</si>
  <si>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</si>
  <si>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</si>
  <si>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</si>
  <si>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</si>
  <si>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93 3 00 10010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</si>
  <si>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</si>
  <si>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</si>
  <si>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</si>
  <si>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</si>
  <si>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</si>
  <si>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</si>
  <si>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</si>
  <si>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69 8 00 10001</t>
  </si>
  <si>
    <t>69 8 00 10003</t>
  </si>
  <si>
    <t>69 8 00 10009</t>
  </si>
  <si>
    <t>69 8 00 6210С</t>
  </si>
  <si>
    <t>69 8 00 S210С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</si>
  <si>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</si>
  <si>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</si>
  <si>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</si>
  <si>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</si>
  <si>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</si>
  <si>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</si>
  <si>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</si>
  <si>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74 2 00 11013</t>
  </si>
  <si>
    <t>СОЦИАЛЬНАЯ ПОЛИТИКА</t>
  </si>
  <si>
    <t>10</t>
  </si>
  <si>
    <t>Социальное обеспечение населения</t>
  </si>
  <si>
    <t>65 0 00 00000</t>
  </si>
  <si>
    <t>Социальная поддержка и повышение качества жизни малоимущих граждан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</si>
  <si>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</si>
  <si>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</si>
  <si>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</si>
  <si>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</si>
  <si>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</si>
  <si>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</si>
  <si>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</si>
  <si>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</si>
  <si>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</si>
  <si>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</si>
  <si>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</si>
  <si>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</si>
  <si>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</si>
  <si>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</si>
  <si>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</si>
  <si>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99 6 00 88510</t>
  </si>
  <si>
    <t>540</t>
  </si>
  <si>
    <t>Распределение бюджетных ассигнований по разделам, подразделам, целевым статьям и видам 
расходов классификации расходов бюджета на 2017 год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</si>
  <si>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</si>
  <si>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</si>
  <si>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</si>
  <si>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</si>
  <si>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</si>
  <si>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</si>
  <si>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</si>
  <si>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Прочие мероприятия по благоустройству</t>
  </si>
  <si>
    <t>Организация и содержание мест захоронения</t>
  </si>
  <si>
    <t>Содержание и ремонт объектов уличного освещения</t>
  </si>
  <si>
    <t>Формирование собственности Республики Саха (Якутия) и муниципальных образований на земельные участки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</si>
  <si>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</si>
  <si>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других обязательств муниципальных образований</t>
  </si>
  <si>
    <t>Субсидии на возмещение затрат или недополученных доходов организациям жилищно-коммунального хозяйства</t>
  </si>
  <si>
    <t>Расходы по управлению муниицпальным имуществом и земельными ресурсами</t>
  </si>
  <si>
    <t>Резервный фонд местной администрации</t>
  </si>
  <si>
    <t>Расходы на содержание органов местного самоуправления</t>
  </si>
  <si>
    <t>Глава муниципального образования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</si>
  <si>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</si>
  <si>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</si>
  <si>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</si>
  <si>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</si>
  <si>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</si>
  <si>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</si>
  <si>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Проведение выборов и референдумов глав</t>
  </si>
  <si>
    <t>99 3 00 10040</t>
  </si>
  <si>
    <t>Социальная поддержка граждан</t>
  </si>
  <si>
    <t>65 В 00 00000</t>
  </si>
  <si>
    <t>65 В 00 70500</t>
  </si>
  <si>
    <t>Иные социальные выплаты отдельным категориям граждан по муниципальным правовым актам муниципальных образований</t>
  </si>
  <si>
    <t>Сумма уточнения</t>
  </si>
  <si>
    <t>Уточненный бюджет</t>
  </si>
  <si>
    <t>Иные выплаты, за исключением фонда оплаты трудагосударственных(муниципальных) органов, лицам привлекаемым согласно законодательству для выполнения отдельных полномочий</t>
  </si>
  <si>
    <t>Уплата иных платежей</t>
  </si>
  <si>
    <t>Жилищное хозяйство</t>
  </si>
  <si>
    <t>Прочая закупка товаров, работ и услуг в целях капитального ремонта</t>
  </si>
  <si>
    <t>69 7 00 10030</t>
  </si>
  <si>
    <t>811</t>
  </si>
  <si>
    <t>Инвестиции в строительство основных средств</t>
  </si>
  <si>
    <t>95 2 00 00000</t>
  </si>
  <si>
    <t>95 2 00 65020</t>
  </si>
  <si>
    <t>99 6 00 88520</t>
  </si>
  <si>
    <t>Пенсионное обеспечение</t>
  </si>
  <si>
    <t>Пенсии, выплачиваемые организациями сектора государственного управления</t>
  </si>
  <si>
    <t>99 5 0091018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</si>
  <si>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</si>
  <si>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00</t>
  </si>
  <si>
    <t>Обслуживание государственного внутреннего и муниципального долга</t>
  </si>
  <si>
    <t>99 5 00 91015</t>
  </si>
  <si>
    <t>Приложение № 4
к решению сессии Алмазнинского поселкового Совета
IV - № 3- ___ от «___» _________ 2017  года</t>
  </si>
  <si>
    <t>-</t>
  </si>
  <si>
    <t>Бюджетные инвестиции на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</si>
</sst>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7" x14ac:knownFonts="1">
    <font>
      <sz val="10"/>
      <color rgb="FF00000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44" fontId="0" fillId="0" borderId="0">
      <alignment vertical="top" wrapText="1"/>
    </xf>
  </cellStyleXfs>
  <cellXfs count="72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2" fillId="0" borderId="3" xfId="0" applyNumberFormat="1" applyFont="1" applyFill="1" applyBorder="1" applyAlignment="1">
      <alignment vertical="top" wrapText="1"/>
    </xf>
    <xf numFmtId="44" fontId="3" fillId="0" borderId="3" xfId="0" applyNumberFormat="1" applyFont="1" applyFill="1" applyBorder="1" applyAlignment="1">
      <alignment vertical="top" wrapText="1"/>
    </xf>
    <xf numFmtId="44" fontId="1" fillId="0" borderId="0" xfId="0" applyNumberFormat="1" applyFont="1" applyFill="1" applyBorder="1" applyAlignment="1">
      <alignment vertical="top" wrapText="1"/>
    </xf>
    <xf numFmtId="44" fontId="2" fillId="0" borderId="0" xfId="0" applyNumberFormat="1" applyFont="1" applyFill="1" applyBorder="1" applyAlignment="1">
      <alignment vertical="top" wrapText="1"/>
    </xf>
    <xf numFmtId="43" fontId="1" fillId="0" borderId="2" xfId="0" applyNumberFormat="1" applyFont="1" applyFill="1" applyBorder="1" applyAlignment="1">
      <alignment horizontal="right" vertical="top" wrapText="1"/>
    </xf>
    <xf numFmtId="43" fontId="1" fillId="0" borderId="3" xfId="0" applyNumberFormat="1" applyFont="1" applyFill="1" applyBorder="1" applyAlignment="1">
      <alignment horizontal="right" vertical="top" wrapText="1"/>
    </xf>
    <xf numFmtId="44" fontId="2" fillId="0" borderId="0" xfId="0" applyNumberFormat="1" applyFont="1" applyFill="1" applyAlignment="1">
      <alignment vertical="top" wrapText="1"/>
    </xf>
    <xf numFmtId="43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43" fontId="1" fillId="0" borderId="0" xfId="0" applyNumberFormat="1" applyFont="1" applyFill="1" applyAlignment="1">
      <alignment horizontal="center" vertical="top" wrapText="1"/>
    </xf>
    <xf numFmtId="43" fontId="2" fillId="0" borderId="0" xfId="0" applyNumberFormat="1" applyFont="1" applyFill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43" fontId="1" fillId="0" borderId="2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3" fontId="1" fillId="0" borderId="2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3" fontId="2" fillId="0" borderId="3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3" fontId="2" fillId="0" borderId="2" xfId="0" applyNumberFormat="1" applyFont="1" applyFill="1" applyBorder="1" applyAlignment="1">
      <alignment horizontal="right" vertical="top" wrapText="1"/>
    </xf>
    <xf numFmtId="43" fontId="1" fillId="0" borderId="3" xfId="0" applyNumberFormat="1" applyFont="1" applyFill="1" applyBorder="1" applyAlignment="1">
      <alignment vertical="top" wrapText="1"/>
    </xf>
    <xf numFmtId="43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43" fontId="2" fillId="0" borderId="5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3" fontId="1" fillId="0" borderId="8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3" fontId="1" fillId="0" borderId="6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3" fontId="2" fillId="0" borderId="6" xfId="0" applyNumberFormat="1" applyFont="1" applyFill="1" applyBorder="1" applyAlignment="1">
      <alignment vertical="top" wrapText="1"/>
    </xf>
    <xf numFmtId="43" fontId="1" fillId="0" borderId="7" xfId="0" applyNumberFormat="1" applyFont="1" applyFill="1" applyBorder="1" applyAlignment="1">
      <alignment horizontal="right" vertical="top" wrapText="1"/>
    </xf>
    <xf numFmtId="44" fontId="2" fillId="0" borderId="3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top" wrapText="1"/>
    </xf>
    <xf numFmtId="44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4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4" fontId="6" fillId="0" borderId="0" xfId="0" applyNumberFormat="1" applyFont="1" applyFill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right" vertical="top" wrapText="1"/>
    </xf>
    <xf numFmtId="43" fontId="2" fillId="0" borderId="9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43" fontId="1" fillId="0" borderId="5" xfId="0" applyNumberFormat="1" applyFont="1" applyFill="1" applyBorder="1" applyAlignment="1">
      <alignment horizontal="right" vertical="top" wrapText="1"/>
    </xf>
    <xf numFmtId="43" fontId="1" fillId="0" borderId="9" xfId="0" applyNumberFormat="1" applyFont="1" applyFill="1" applyBorder="1" applyAlignment="1">
      <alignment horizontal="righ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3" fontId="2" fillId="0" borderId="9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view="pageBreakPreview" zoomScaleNormal="100" zoomScaleSheetLayoutView="100" workbookViewId="0">
      <selection activeCell="G6" sqref="G6"/>
    </sheetView>
  </sheetViews>
  <sheetFormatPr defaultRowHeight="12.75" x14ac:dyDescent="0.2"/>
  <cols>
    <col min="1" max="1" width="59.83203125" style="8" customWidth="1"/>
    <col min="2" max="2" width="6.1640625" style="8" customWidth="1"/>
    <col min="3" max="3" width="6" style="8" customWidth="1"/>
    <col min="4" max="4" width="17.6640625" style="8" customWidth="1"/>
    <col min="5" max="5" width="6.6640625" style="8" customWidth="1"/>
    <col min="6" max="6" width="16.5" style="9" customWidth="1"/>
    <col min="7" max="7" width="18.1640625" style="9" customWidth="1"/>
    <col min="8" max="8" width="18" style="9" customWidth="1"/>
    <col min="9" max="10" width="15.5" style="8" bestFit="1" customWidth="1"/>
    <col min="11" max="12" width="9.33203125" style="8"/>
    <col min="13" max="13" width="15.5" style="8" bestFit="1" customWidth="1"/>
    <col min="14" max="14" width="9.33203125" style="8"/>
    <col min="15" max="15" width="34.83203125" style="8" customWidth="1"/>
    <col min="16" max="16384" width="9.33203125" style="8"/>
  </cols>
  <sheetData>
    <row r="1" spans="1:8" x14ac:dyDescent="0.2">
      <c r="A1" s="8" t="s">
        <v>0</v>
      </c>
    </row>
    <row r="2" spans="1:8" ht="48.6" customHeight="1" x14ac:dyDescent="0.2">
      <c r="A2" s="70" t="s">
        <v>160</v>
      </c>
      <c r="B2" s="70"/>
      <c r="C2" s="70"/>
      <c r="D2" s="70"/>
      <c r="E2" s="70"/>
      <c r="F2" s="70"/>
      <c r="G2" s="70"/>
      <c r="H2" s="70"/>
    </row>
    <row r="3" spans="1:8" ht="40.9" customHeight="1" x14ac:dyDescent="0.2">
      <c r="A3" s="71" t="s">
        <v>110</v>
      </c>
      <c r="B3" s="71"/>
      <c r="C3" s="71"/>
      <c r="D3" s="71"/>
      <c r="E3" s="71"/>
      <c r="F3" s="71"/>
      <c r="G3" s="71"/>
      <c r="H3" s="71"/>
    </row>
    <row r="4" spans="1:8" ht="22.5" customHeight="1" x14ac:dyDescent="0.2">
      <c r="A4" s="10" t="s">
        <v>0</v>
      </c>
      <c r="B4" s="10" t="s">
        <v>0</v>
      </c>
      <c r="C4" s="10" t="s">
        <v>0</v>
      </c>
      <c r="D4" s="10" t="s">
        <v>0</v>
      </c>
      <c r="E4" s="10" t="s">
        <v>0</v>
      </c>
      <c r="F4" s="11"/>
      <c r="G4" s="11"/>
      <c r="H4" s="12" t="s">
        <v>1</v>
      </c>
    </row>
    <row r="5" spans="1:8" ht="71.099999999999994" customHeight="1" x14ac:dyDescent="0.2">
      <c r="A5" s="13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4" t="s">
        <v>7</v>
      </c>
      <c r="G5" s="15" t="s">
        <v>141</v>
      </c>
      <c r="H5" s="15" t="s">
        <v>142</v>
      </c>
    </row>
    <row r="6" spans="1:8" ht="22.7" customHeight="1" x14ac:dyDescent="0.2">
      <c r="A6" s="16" t="s">
        <v>8</v>
      </c>
      <c r="B6" s="17" t="s">
        <v>0</v>
      </c>
      <c r="C6" s="17" t="s">
        <v>0</v>
      </c>
      <c r="D6" s="17" t="s">
        <v>0</v>
      </c>
      <c r="E6" s="17" t="s">
        <v>0</v>
      </c>
      <c r="F6" s="18">
        <f>F7+F55+F65+F74+F88+F105+F110+F119+F124+F127</f>
        <v>57877335.010000005</v>
      </c>
      <c r="G6" s="18">
        <f>G7+G55+G65+G74+G88+G110+G124</f>
        <v>24567520.73</v>
      </c>
      <c r="H6" s="18">
        <f>H7+H55+H65+H74+H88+H105+H110+H119+H124+H127</f>
        <v>82444855.74000001</v>
      </c>
    </row>
    <row r="7" spans="1:8" ht="14.45" customHeight="1" x14ac:dyDescent="0.2">
      <c r="A7" s="19" t="s">
        <v>9</v>
      </c>
      <c r="B7" s="20" t="s">
        <v>10</v>
      </c>
      <c r="C7" s="20" t="s">
        <v>0</v>
      </c>
      <c r="D7" s="20" t="s">
        <v>0</v>
      </c>
      <c r="E7" s="20" t="s">
        <v>0</v>
      </c>
      <c r="F7" s="6">
        <f>F8+F14+F20+F32+F38</f>
        <v>40590307.170000002</v>
      </c>
      <c r="G7" s="6">
        <f>G8+G14+G20+G32+G38</f>
        <v>24769590.309999999</v>
      </c>
      <c r="H7" s="6">
        <f>H8+H14+H20+H32+H38</f>
        <v>65359897.480000004</v>
      </c>
    </row>
    <row r="8" spans="1:8" ht="28.9" customHeight="1" x14ac:dyDescent="0.2">
      <c r="A8" s="19" t="s">
        <v>11</v>
      </c>
      <c r="B8" s="20" t="s">
        <v>10</v>
      </c>
      <c r="C8" s="20" t="s">
        <v>12</v>
      </c>
      <c r="D8" s="20" t="s">
        <v>0</v>
      </c>
      <c r="E8" s="20" t="s">
        <v>0</v>
      </c>
      <c r="F8" s="6">
        <f t="shared" ref="F8:H10" si="0">F9</f>
        <v>1651113.43</v>
      </c>
      <c r="G8" s="21">
        <f t="shared" si="0"/>
        <v>-64000</v>
      </c>
      <c r="H8" s="21">
        <f t="shared" si="0"/>
        <v>1587113.43</v>
      </c>
    </row>
    <row r="9" spans="1:8" ht="14.45" customHeight="1" x14ac:dyDescent="0.2">
      <c r="A9" s="19" t="s">
        <v>13</v>
      </c>
      <c r="B9" s="20" t="s">
        <v>10</v>
      </c>
      <c r="C9" s="20" t="s">
        <v>12</v>
      </c>
      <c r="D9" s="20" t="s">
        <v>14</v>
      </c>
      <c r="E9" s="20" t="s">
        <v>0</v>
      </c>
      <c r="F9" s="6">
        <f t="shared" si="0"/>
        <v>1651113.43</v>
      </c>
      <c r="G9" s="21">
        <f t="shared" si="0"/>
        <v>-64000</v>
      </c>
      <c r="H9" s="21">
        <f t="shared" si="0"/>
        <v>1587113.43</v>
      </c>
    </row>
    <row r="10" spans="1:8" ht="57.6" customHeight="1" x14ac:dyDescent="0.2">
      <c r="A10" s="19" t="s">
        <v>15</v>
      </c>
      <c r="B10" s="20" t="s">
        <v>10</v>
      </c>
      <c r="C10" s="20" t="s">
        <v>12</v>
      </c>
      <c r="D10" s="20" t="s">
        <v>16</v>
      </c>
      <c r="E10" s="20" t="s">
        <v>0</v>
      </c>
      <c r="F10" s="6">
        <f t="shared" si="0"/>
        <v>1651113.43</v>
      </c>
      <c r="G10" s="21">
        <f t="shared" si="0"/>
        <v>-64000</v>
      </c>
      <c r="H10" s="21">
        <f t="shared" si="0"/>
        <v>1587113.43</v>
      </c>
    </row>
    <row r="11" spans="1:8" ht="14.45" customHeight="1" x14ac:dyDescent="0.2">
      <c r="A11" s="19" t="s">
        <v>128</v>
      </c>
      <c r="B11" s="20" t="s">
        <v>10</v>
      </c>
      <c r="C11" s="20" t="s">
        <v>12</v>
      </c>
      <c r="D11" s="20" t="s">
        <v>17</v>
      </c>
      <c r="E11" s="22" t="s">
        <v>0</v>
      </c>
      <c r="F11" s="6">
        <f>F12+F13</f>
        <v>1651113.43</v>
      </c>
      <c r="G11" s="21">
        <f>G13</f>
        <v>-64000</v>
      </c>
      <c r="H11" s="21">
        <f>H12+H13</f>
        <v>1587113.43</v>
      </c>
    </row>
    <row r="12" spans="1:8" ht="57.6" customHeight="1" x14ac:dyDescent="0.2">
      <c r="A12" s="23" t="s">
        <v>18</v>
      </c>
      <c r="B12" s="24" t="s">
        <v>10</v>
      </c>
      <c r="C12" s="24" t="s">
        <v>12</v>
      </c>
      <c r="D12" s="24" t="s">
        <v>17</v>
      </c>
      <c r="E12" s="24" t="s">
        <v>19</v>
      </c>
      <c r="F12" s="25">
        <v>1268136.27</v>
      </c>
      <c r="G12" s="21">
        <f t="shared" ref="G12" si="1">-31390+31390</f>
        <v>0</v>
      </c>
      <c r="H12" s="21">
        <f>F12+G12</f>
        <v>1268136.27</v>
      </c>
    </row>
    <row r="13" spans="1:8" ht="57.6" customHeight="1" x14ac:dyDescent="0.2">
      <c r="A13" s="23" t="s">
        <v>18</v>
      </c>
      <c r="B13" s="24" t="s">
        <v>10</v>
      </c>
      <c r="C13" s="24" t="s">
        <v>12</v>
      </c>
      <c r="D13" s="24" t="s">
        <v>17</v>
      </c>
      <c r="E13" s="24" t="s">
        <v>20</v>
      </c>
      <c r="F13" s="25">
        <v>382977.16</v>
      </c>
      <c r="G13" s="21">
        <v>-64000</v>
      </c>
      <c r="H13" s="21">
        <f t="shared" ref="H13:H18" si="2">F13+G13</f>
        <v>318977.15999999997</v>
      </c>
    </row>
    <row r="14" spans="1:8" ht="43.35" customHeight="1" x14ac:dyDescent="0.2">
      <c r="A14" s="19" t="s">
        <v>21</v>
      </c>
      <c r="B14" s="20" t="s">
        <v>10</v>
      </c>
      <c r="C14" s="20" t="s">
        <v>22</v>
      </c>
      <c r="D14" s="20" t="s">
        <v>0</v>
      </c>
      <c r="E14" s="20" t="s">
        <v>0</v>
      </c>
      <c r="F14" s="6">
        <f>F15</f>
        <v>236390</v>
      </c>
      <c r="G14" s="7">
        <f t="shared" ref="G14:G16" si="3">G15</f>
        <v>0</v>
      </c>
      <c r="H14" s="26">
        <f>H15</f>
        <v>236390</v>
      </c>
    </row>
    <row r="15" spans="1:8" ht="14.45" customHeight="1" x14ac:dyDescent="0.2">
      <c r="A15" s="19" t="s">
        <v>13</v>
      </c>
      <c r="B15" s="20" t="s">
        <v>10</v>
      </c>
      <c r="C15" s="20" t="s">
        <v>22</v>
      </c>
      <c r="D15" s="20" t="s">
        <v>14</v>
      </c>
      <c r="E15" s="20" t="s">
        <v>0</v>
      </c>
      <c r="F15" s="6">
        <f>F16</f>
        <v>236390</v>
      </c>
      <c r="G15" s="7">
        <f t="shared" si="3"/>
        <v>0</v>
      </c>
      <c r="H15" s="26">
        <f>H16</f>
        <v>236390</v>
      </c>
    </row>
    <row r="16" spans="1:8" ht="57.6" customHeight="1" x14ac:dyDescent="0.2">
      <c r="A16" s="19" t="s">
        <v>15</v>
      </c>
      <c r="B16" s="20" t="s">
        <v>10</v>
      </c>
      <c r="C16" s="20" t="s">
        <v>22</v>
      </c>
      <c r="D16" s="20" t="s">
        <v>16</v>
      </c>
      <c r="E16" s="20" t="s">
        <v>0</v>
      </c>
      <c r="F16" s="6">
        <f>F17</f>
        <v>236390</v>
      </c>
      <c r="G16" s="6">
        <f t="shared" si="3"/>
        <v>0</v>
      </c>
      <c r="H16" s="26">
        <f>H17</f>
        <v>236390</v>
      </c>
    </row>
    <row r="17" spans="1:8" ht="14.45" customHeight="1" x14ac:dyDescent="0.2">
      <c r="A17" s="19" t="s">
        <v>127</v>
      </c>
      <c r="B17" s="20" t="s">
        <v>10</v>
      </c>
      <c r="C17" s="20" t="s">
        <v>22</v>
      </c>
      <c r="D17" s="20" t="s">
        <v>23</v>
      </c>
      <c r="E17" s="22" t="s">
        <v>0</v>
      </c>
      <c r="F17" s="6">
        <f>F19+F18</f>
        <v>236390</v>
      </c>
      <c r="G17" s="6">
        <f t="shared" ref="G17" si="4">G19+G18</f>
        <v>0</v>
      </c>
      <c r="H17" s="6">
        <f>H18+H19</f>
        <v>236390</v>
      </c>
    </row>
    <row r="18" spans="1:8" ht="54" customHeight="1" x14ac:dyDescent="0.2">
      <c r="A18" s="23" t="s">
        <v>143</v>
      </c>
      <c r="B18" s="24" t="s">
        <v>10</v>
      </c>
      <c r="C18" s="24" t="s">
        <v>22</v>
      </c>
      <c r="D18" s="24" t="s">
        <v>23</v>
      </c>
      <c r="E18" s="22">
        <v>123</v>
      </c>
      <c r="F18" s="25">
        <v>39480.339999999997</v>
      </c>
      <c r="G18" s="27">
        <v>0</v>
      </c>
      <c r="H18" s="21">
        <f t="shared" si="2"/>
        <v>39480.339999999997</v>
      </c>
    </row>
    <row r="19" spans="1:8" ht="28.9" customHeight="1" x14ac:dyDescent="0.2">
      <c r="A19" s="23" t="s">
        <v>24</v>
      </c>
      <c r="B19" s="24" t="s">
        <v>10</v>
      </c>
      <c r="C19" s="24" t="s">
        <v>22</v>
      </c>
      <c r="D19" s="24" t="s">
        <v>23</v>
      </c>
      <c r="E19" s="24" t="s">
        <v>25</v>
      </c>
      <c r="F19" s="25">
        <v>196909.66</v>
      </c>
      <c r="G19" s="21">
        <v>0</v>
      </c>
      <c r="H19" s="21">
        <f>F19+G19</f>
        <v>196909.66</v>
      </c>
    </row>
    <row r="20" spans="1:8" ht="57.6" customHeight="1" x14ac:dyDescent="0.2">
      <c r="A20" s="19" t="s">
        <v>26</v>
      </c>
      <c r="B20" s="20" t="s">
        <v>10</v>
      </c>
      <c r="C20" s="20" t="s">
        <v>27</v>
      </c>
      <c r="D20" s="20" t="s">
        <v>0</v>
      </c>
      <c r="E20" s="20" t="s">
        <v>0</v>
      </c>
      <c r="F20" s="6">
        <f>F21+F23</f>
        <v>7034873.2299999995</v>
      </c>
      <c r="G20" s="6">
        <f>G23+G21</f>
        <v>64000</v>
      </c>
      <c r="H20" s="6">
        <f>H23+H21</f>
        <v>7098873.2299999995</v>
      </c>
    </row>
    <row r="21" spans="1:8" ht="21.75" customHeight="1" x14ac:dyDescent="0.2">
      <c r="A21" s="19" t="s">
        <v>13</v>
      </c>
      <c r="B21" s="20" t="s">
        <v>10</v>
      </c>
      <c r="C21" s="20" t="s">
        <v>27</v>
      </c>
      <c r="D21" s="20" t="s">
        <v>150</v>
      </c>
      <c r="E21" s="20"/>
      <c r="F21" s="6">
        <v>7000</v>
      </c>
      <c r="G21" s="6">
        <v>0</v>
      </c>
      <c r="H21" s="6">
        <f t="shared" ref="H21" si="5">H22</f>
        <v>7000</v>
      </c>
    </row>
    <row r="22" spans="1:8" ht="27" customHeight="1" x14ac:dyDescent="0.2">
      <c r="A22" s="23" t="s">
        <v>24</v>
      </c>
      <c r="B22" s="24" t="s">
        <v>10</v>
      </c>
      <c r="C22" s="24" t="s">
        <v>27</v>
      </c>
      <c r="D22" s="24" t="s">
        <v>151</v>
      </c>
      <c r="E22" s="24">
        <v>244</v>
      </c>
      <c r="F22" s="25">
        <v>7000</v>
      </c>
      <c r="G22" s="27">
        <v>0</v>
      </c>
      <c r="H22" s="21">
        <f>F22+G22</f>
        <v>7000</v>
      </c>
    </row>
    <row r="23" spans="1:8" ht="14.45" customHeight="1" x14ac:dyDescent="0.2">
      <c r="A23" s="19" t="s">
        <v>13</v>
      </c>
      <c r="B23" s="20" t="s">
        <v>10</v>
      </c>
      <c r="C23" s="20" t="s">
        <v>27</v>
      </c>
      <c r="D23" s="20" t="s">
        <v>14</v>
      </c>
      <c r="E23" s="20" t="s">
        <v>0</v>
      </c>
      <c r="F23" s="6">
        <f t="shared" ref="F23:G24" si="6">F24</f>
        <v>7027873.2299999995</v>
      </c>
      <c r="G23" s="7">
        <f t="shared" si="6"/>
        <v>64000</v>
      </c>
      <c r="H23" s="21">
        <f t="shared" ref="H23:H29" si="7">F23+G23</f>
        <v>7091873.2299999995</v>
      </c>
    </row>
    <row r="24" spans="1:8" ht="57.6" customHeight="1" x14ac:dyDescent="0.2">
      <c r="A24" s="19" t="s">
        <v>15</v>
      </c>
      <c r="B24" s="20" t="s">
        <v>10</v>
      </c>
      <c r="C24" s="20" t="s">
        <v>27</v>
      </c>
      <c r="D24" s="20" t="s">
        <v>16</v>
      </c>
      <c r="E24" s="20" t="s">
        <v>0</v>
      </c>
      <c r="F24" s="6">
        <f t="shared" si="6"/>
        <v>7027873.2299999995</v>
      </c>
      <c r="G24" s="7">
        <f t="shared" si="6"/>
        <v>64000</v>
      </c>
      <c r="H24" s="21">
        <f t="shared" si="7"/>
        <v>7091873.2299999995</v>
      </c>
    </row>
    <row r="25" spans="1:8" ht="14.45" customHeight="1" x14ac:dyDescent="0.2">
      <c r="A25" s="19" t="s">
        <v>127</v>
      </c>
      <c r="B25" s="20" t="s">
        <v>10</v>
      </c>
      <c r="C25" s="20" t="s">
        <v>27</v>
      </c>
      <c r="D25" s="20" t="s">
        <v>23</v>
      </c>
      <c r="E25" s="22" t="s">
        <v>0</v>
      </c>
      <c r="F25" s="6">
        <f>F26+F27+F28+F29+F30+F31</f>
        <v>7027873.2299999995</v>
      </c>
      <c r="G25" s="7">
        <f>SUM(G26:G31)</f>
        <v>64000</v>
      </c>
      <c r="H25" s="21">
        <f>F25+G25</f>
        <v>7091873.2299999995</v>
      </c>
    </row>
    <row r="26" spans="1:8" ht="57.6" customHeight="1" x14ac:dyDescent="0.2">
      <c r="A26" s="23" t="s">
        <v>18</v>
      </c>
      <c r="B26" s="24" t="s">
        <v>10</v>
      </c>
      <c r="C26" s="24" t="s">
        <v>27</v>
      </c>
      <c r="D26" s="24" t="s">
        <v>23</v>
      </c>
      <c r="E26" s="24" t="s">
        <v>19</v>
      </c>
      <c r="F26" s="25">
        <v>3390614.65</v>
      </c>
      <c r="G26" s="21">
        <v>-10310.799999999999</v>
      </c>
      <c r="H26" s="21">
        <v>3380303.85</v>
      </c>
    </row>
    <row r="27" spans="1:8" ht="57.6" customHeight="1" x14ac:dyDescent="0.2">
      <c r="A27" s="23" t="s">
        <v>18</v>
      </c>
      <c r="B27" s="24" t="s">
        <v>10</v>
      </c>
      <c r="C27" s="24" t="s">
        <v>27</v>
      </c>
      <c r="D27" s="24" t="s">
        <v>23</v>
      </c>
      <c r="E27" s="24" t="s">
        <v>28</v>
      </c>
      <c r="F27" s="25">
        <v>551363.96</v>
      </c>
      <c r="G27" s="21">
        <v>7000</v>
      </c>
      <c r="H27" s="21">
        <f t="shared" si="7"/>
        <v>558363.96</v>
      </c>
    </row>
    <row r="28" spans="1:8" ht="57.6" customHeight="1" x14ac:dyDescent="0.2">
      <c r="A28" s="23" t="s">
        <v>18</v>
      </c>
      <c r="B28" s="24" t="s">
        <v>10</v>
      </c>
      <c r="C28" s="24" t="s">
        <v>27</v>
      </c>
      <c r="D28" s="24" t="s">
        <v>23</v>
      </c>
      <c r="E28" s="24" t="s">
        <v>20</v>
      </c>
      <c r="F28" s="25">
        <v>1023965.62</v>
      </c>
      <c r="G28" s="21">
        <v>74310.8</v>
      </c>
      <c r="H28" s="21">
        <f t="shared" si="7"/>
        <v>1098276.42</v>
      </c>
    </row>
    <row r="29" spans="1:8" ht="28.9" customHeight="1" x14ac:dyDescent="0.2">
      <c r="A29" s="23" t="s">
        <v>24</v>
      </c>
      <c r="B29" s="24" t="s">
        <v>10</v>
      </c>
      <c r="C29" s="24" t="s">
        <v>27</v>
      </c>
      <c r="D29" s="24" t="s">
        <v>23</v>
      </c>
      <c r="E29" s="24" t="s">
        <v>29</v>
      </c>
      <c r="F29" s="25">
        <v>740000</v>
      </c>
      <c r="G29" s="21">
        <v>-38466</v>
      </c>
      <c r="H29" s="21">
        <f t="shared" si="7"/>
        <v>701534</v>
      </c>
    </row>
    <row r="30" spans="1:8" ht="28.9" customHeight="1" x14ac:dyDescent="0.2">
      <c r="A30" s="23" t="s">
        <v>24</v>
      </c>
      <c r="B30" s="24" t="s">
        <v>10</v>
      </c>
      <c r="C30" s="24" t="s">
        <v>27</v>
      </c>
      <c r="D30" s="24" t="s">
        <v>23</v>
      </c>
      <c r="E30" s="28" t="s">
        <v>25</v>
      </c>
      <c r="F30" s="29">
        <v>1315885</v>
      </c>
      <c r="G30" s="27">
        <v>31466</v>
      </c>
      <c r="H30" s="21">
        <f t="shared" ref="H30:H37" si="8">F30+G30</f>
        <v>1347351</v>
      </c>
    </row>
    <row r="31" spans="1:8" ht="28.9" customHeight="1" x14ac:dyDescent="0.2">
      <c r="A31" s="23" t="s">
        <v>144</v>
      </c>
      <c r="B31" s="24" t="s">
        <v>10</v>
      </c>
      <c r="C31" s="24" t="s">
        <v>27</v>
      </c>
      <c r="D31" s="30" t="s">
        <v>23</v>
      </c>
      <c r="E31" s="31">
        <v>853</v>
      </c>
      <c r="F31" s="27">
        <v>6044</v>
      </c>
      <c r="G31" s="27"/>
      <c r="H31" s="21">
        <f t="shared" si="8"/>
        <v>6044</v>
      </c>
    </row>
    <row r="32" spans="1:8" ht="28.9" customHeight="1" x14ac:dyDescent="0.2">
      <c r="A32" s="32" t="s">
        <v>129</v>
      </c>
      <c r="B32" s="33" t="s">
        <v>10</v>
      </c>
      <c r="C32" s="34" t="s">
        <v>130</v>
      </c>
      <c r="D32" s="33" t="s">
        <v>0</v>
      </c>
      <c r="E32" s="35" t="s">
        <v>0</v>
      </c>
      <c r="F32" s="36">
        <f>F33</f>
        <v>582646.21</v>
      </c>
      <c r="G32" s="26">
        <v>0</v>
      </c>
      <c r="H32" s="26">
        <f>H33</f>
        <v>582646.21</v>
      </c>
    </row>
    <row r="33" spans="1:8" ht="28.9" customHeight="1" x14ac:dyDescent="0.2">
      <c r="A33" s="32" t="s">
        <v>131</v>
      </c>
      <c r="B33" s="33" t="s">
        <v>10</v>
      </c>
      <c r="C33" s="34" t="s">
        <v>130</v>
      </c>
      <c r="D33" s="33" t="s">
        <v>132</v>
      </c>
      <c r="E33" s="37" t="s">
        <v>0</v>
      </c>
      <c r="F33" s="38">
        <f>F36+F34</f>
        <v>582646.21</v>
      </c>
      <c r="G33" s="26">
        <v>0</v>
      </c>
      <c r="H33" s="26">
        <f>H34+H36</f>
        <v>582646.21</v>
      </c>
    </row>
    <row r="34" spans="1:8" ht="28.9" customHeight="1" x14ac:dyDescent="0.2">
      <c r="A34" s="32" t="s">
        <v>133</v>
      </c>
      <c r="B34" s="33" t="s">
        <v>10</v>
      </c>
      <c r="C34" s="34" t="s">
        <v>130</v>
      </c>
      <c r="D34" s="33" t="s">
        <v>134</v>
      </c>
      <c r="E34" s="37" t="s">
        <v>0</v>
      </c>
      <c r="F34" s="38">
        <v>370404.14</v>
      </c>
      <c r="G34" s="26">
        <v>0</v>
      </c>
      <c r="H34" s="26">
        <f t="shared" si="8"/>
        <v>370404.14</v>
      </c>
    </row>
    <row r="35" spans="1:8" ht="28.9" customHeight="1" x14ac:dyDescent="0.2">
      <c r="A35" s="39" t="s">
        <v>113</v>
      </c>
      <c r="B35" s="40" t="s">
        <v>10</v>
      </c>
      <c r="C35" s="41" t="s">
        <v>130</v>
      </c>
      <c r="D35" s="40" t="s">
        <v>134</v>
      </c>
      <c r="E35" s="42" t="s">
        <v>25</v>
      </c>
      <c r="F35" s="43">
        <v>370404.14</v>
      </c>
      <c r="G35" s="21">
        <v>0</v>
      </c>
      <c r="H35" s="21">
        <f t="shared" si="8"/>
        <v>370404.14</v>
      </c>
    </row>
    <row r="36" spans="1:8" ht="28.9" customHeight="1" x14ac:dyDescent="0.2">
      <c r="A36" s="32" t="s">
        <v>135</v>
      </c>
      <c r="B36" s="33" t="s">
        <v>10</v>
      </c>
      <c r="C36" s="34" t="s">
        <v>130</v>
      </c>
      <c r="D36" s="33" t="s">
        <v>136</v>
      </c>
      <c r="E36" s="37" t="s">
        <v>0</v>
      </c>
      <c r="F36" s="38">
        <v>212242.07</v>
      </c>
      <c r="G36" s="26">
        <v>0</v>
      </c>
      <c r="H36" s="26">
        <f t="shared" si="8"/>
        <v>212242.07</v>
      </c>
    </row>
    <row r="37" spans="1:8" ht="28.9" customHeight="1" x14ac:dyDescent="0.2">
      <c r="A37" s="39" t="s">
        <v>113</v>
      </c>
      <c r="B37" s="40" t="s">
        <v>10</v>
      </c>
      <c r="C37" s="41" t="s">
        <v>130</v>
      </c>
      <c r="D37" s="40" t="s">
        <v>136</v>
      </c>
      <c r="E37" s="42" t="s">
        <v>25</v>
      </c>
      <c r="F37" s="43">
        <v>212242.07</v>
      </c>
      <c r="G37" s="21">
        <v>0</v>
      </c>
      <c r="H37" s="21">
        <f t="shared" si="8"/>
        <v>212242.07</v>
      </c>
    </row>
    <row r="38" spans="1:8" ht="14.45" customHeight="1" x14ac:dyDescent="0.2">
      <c r="A38" s="19" t="s">
        <v>30</v>
      </c>
      <c r="B38" s="20" t="s">
        <v>10</v>
      </c>
      <c r="C38" s="20" t="s">
        <v>31</v>
      </c>
      <c r="D38" s="20" t="s">
        <v>0</v>
      </c>
      <c r="E38" s="20" t="s">
        <v>0</v>
      </c>
      <c r="F38" s="44">
        <f>F39</f>
        <v>31085284.300000001</v>
      </c>
      <c r="G38" s="7">
        <f>G39</f>
        <v>24769590.309999999</v>
      </c>
      <c r="H38" s="26">
        <f t="shared" ref="H38:H39" si="9">F38+G38</f>
        <v>55854874.609999999</v>
      </c>
    </row>
    <row r="39" spans="1:8" ht="14.45" customHeight="1" x14ac:dyDescent="0.2">
      <c r="A39" s="19" t="s">
        <v>13</v>
      </c>
      <c r="B39" s="20" t="s">
        <v>10</v>
      </c>
      <c r="C39" s="20" t="s">
        <v>31</v>
      </c>
      <c r="D39" s="20" t="s">
        <v>14</v>
      </c>
      <c r="E39" s="20" t="s">
        <v>0</v>
      </c>
      <c r="F39" s="6">
        <f>F40</f>
        <v>31085284.300000001</v>
      </c>
      <c r="G39" s="7">
        <f>G40</f>
        <v>24769590.309999999</v>
      </c>
      <c r="H39" s="26">
        <f t="shared" si="9"/>
        <v>55854874.609999999</v>
      </c>
    </row>
    <row r="40" spans="1:8" ht="14.45" customHeight="1" x14ac:dyDescent="0.2">
      <c r="A40" s="19" t="s">
        <v>32</v>
      </c>
      <c r="B40" s="20" t="s">
        <v>10</v>
      </c>
      <c r="C40" s="20" t="s">
        <v>31</v>
      </c>
      <c r="D40" s="20" t="s">
        <v>33</v>
      </c>
      <c r="E40" s="20" t="s">
        <v>0</v>
      </c>
      <c r="F40" s="6">
        <f>F41+F43+F51+F53</f>
        <v>31085284.300000001</v>
      </c>
      <c r="G40" s="7">
        <f>G41+G43+G51+G53</f>
        <v>24769590.309999999</v>
      </c>
      <c r="H40" s="26">
        <f>H53+H51+H43+H41</f>
        <v>55854874.609999999</v>
      </c>
    </row>
    <row r="41" spans="1:8" ht="14.45" customHeight="1" x14ac:dyDescent="0.2">
      <c r="A41" s="19" t="s">
        <v>126</v>
      </c>
      <c r="B41" s="20" t="s">
        <v>10</v>
      </c>
      <c r="C41" s="20" t="s">
        <v>31</v>
      </c>
      <c r="D41" s="20" t="s">
        <v>34</v>
      </c>
      <c r="E41" s="22" t="s">
        <v>0</v>
      </c>
      <c r="F41" s="6">
        <f>F42</f>
        <v>20000</v>
      </c>
      <c r="G41" s="6">
        <f>G42</f>
        <v>0</v>
      </c>
      <c r="H41" s="26">
        <f>F41+G41</f>
        <v>20000</v>
      </c>
    </row>
    <row r="42" spans="1:8" ht="28.9" customHeight="1" x14ac:dyDescent="0.2">
      <c r="A42" s="23" t="s">
        <v>24</v>
      </c>
      <c r="B42" s="24" t="s">
        <v>10</v>
      </c>
      <c r="C42" s="24" t="s">
        <v>31</v>
      </c>
      <c r="D42" s="24" t="s">
        <v>34</v>
      </c>
      <c r="E42" s="24" t="s">
        <v>25</v>
      </c>
      <c r="F42" s="25">
        <v>20000</v>
      </c>
      <c r="G42" s="27">
        <v>0</v>
      </c>
      <c r="H42" s="21">
        <f>F42+G42</f>
        <v>20000</v>
      </c>
    </row>
    <row r="43" spans="1:8" ht="28.5" customHeight="1" x14ac:dyDescent="0.2">
      <c r="A43" s="19" t="s">
        <v>125</v>
      </c>
      <c r="B43" s="20" t="s">
        <v>10</v>
      </c>
      <c r="C43" s="20" t="s">
        <v>31</v>
      </c>
      <c r="D43" s="20" t="s">
        <v>35</v>
      </c>
      <c r="E43" s="22" t="s">
        <v>0</v>
      </c>
      <c r="F43" s="6">
        <f>F44+F48+F49+F46+F47</f>
        <v>28521051.23</v>
      </c>
      <c r="G43" s="6">
        <f>G44+G48+G50+G49+G46+G47+G45</f>
        <v>22118120.469999999</v>
      </c>
      <c r="H43" s="6">
        <f>H44+H48+H49+H46+H50+H47+H45</f>
        <v>50639171.700000003</v>
      </c>
    </row>
    <row r="44" spans="1:8" ht="28.9" customHeight="1" x14ac:dyDescent="0.2">
      <c r="A44" s="23" t="s">
        <v>24</v>
      </c>
      <c r="B44" s="24" t="s">
        <v>10</v>
      </c>
      <c r="C44" s="24" t="s">
        <v>31</v>
      </c>
      <c r="D44" s="24" t="s">
        <v>35</v>
      </c>
      <c r="E44" s="24" t="s">
        <v>25</v>
      </c>
      <c r="F44" s="25">
        <v>12041586.26</v>
      </c>
      <c r="G44" s="27">
        <v>1302174.47</v>
      </c>
      <c r="H44" s="21">
        <f t="shared" ref="H44:H54" si="10">F44+G44</f>
        <v>13343760.73</v>
      </c>
    </row>
    <row r="45" spans="1:8" ht="28.9" customHeight="1" x14ac:dyDescent="0.2">
      <c r="A45" s="68" t="s">
        <v>162</v>
      </c>
      <c r="B45" s="51" t="s">
        <v>10</v>
      </c>
      <c r="C45" s="51" t="s">
        <v>31</v>
      </c>
      <c r="D45" s="51"/>
      <c r="E45" s="51">
        <v>412</v>
      </c>
      <c r="F45" s="25" t="s">
        <v>161</v>
      </c>
      <c r="G45" s="27">
        <v>20815946</v>
      </c>
      <c r="H45" s="21">
        <f>G45</f>
        <v>20815946</v>
      </c>
    </row>
    <row r="46" spans="1:8" ht="16.5" customHeight="1" x14ac:dyDescent="0.2">
      <c r="A46" s="45" t="s">
        <v>149</v>
      </c>
      <c r="B46" s="24" t="s">
        <v>10</v>
      </c>
      <c r="C46" s="24" t="s">
        <v>31</v>
      </c>
      <c r="D46" s="24" t="s">
        <v>35</v>
      </c>
      <c r="E46" s="24">
        <v>414</v>
      </c>
      <c r="F46" s="25">
        <v>11579500</v>
      </c>
      <c r="G46" s="27">
        <v>0</v>
      </c>
      <c r="H46" s="21">
        <f>F46+G46</f>
        <v>11579500</v>
      </c>
    </row>
    <row r="47" spans="1:8" ht="84" customHeight="1" x14ac:dyDescent="0.2">
      <c r="A47" s="46" t="s">
        <v>156</v>
      </c>
      <c r="B47" s="24" t="s">
        <v>10</v>
      </c>
      <c r="C47" s="24" t="s">
        <v>31</v>
      </c>
      <c r="D47" s="24" t="s">
        <v>35</v>
      </c>
      <c r="E47" s="24">
        <v>831</v>
      </c>
      <c r="F47" s="25">
        <v>4399176.84</v>
      </c>
      <c r="G47" s="27">
        <v>0</v>
      </c>
      <c r="H47" s="21">
        <f>F47+G47</f>
        <v>4399176.84</v>
      </c>
    </row>
    <row r="48" spans="1:8" ht="14.45" customHeight="1" x14ac:dyDescent="0.2">
      <c r="A48" s="23" t="s">
        <v>36</v>
      </c>
      <c r="B48" s="24" t="s">
        <v>10</v>
      </c>
      <c r="C48" s="24" t="s">
        <v>31</v>
      </c>
      <c r="D48" s="24" t="s">
        <v>35</v>
      </c>
      <c r="E48" s="24" t="s">
        <v>37</v>
      </c>
      <c r="F48" s="25">
        <v>160000</v>
      </c>
      <c r="G48" s="27">
        <v>-130000</v>
      </c>
      <c r="H48" s="21">
        <f t="shared" si="10"/>
        <v>30000</v>
      </c>
    </row>
    <row r="49" spans="1:8" ht="14.45" customHeight="1" x14ac:dyDescent="0.2">
      <c r="A49" s="23" t="s">
        <v>36</v>
      </c>
      <c r="B49" s="24" t="s">
        <v>10</v>
      </c>
      <c r="C49" s="24" t="s">
        <v>31</v>
      </c>
      <c r="D49" s="24" t="s">
        <v>35</v>
      </c>
      <c r="E49" s="24" t="s">
        <v>38</v>
      </c>
      <c r="F49" s="29">
        <v>340788.13</v>
      </c>
      <c r="G49" s="69">
        <v>119814.27</v>
      </c>
      <c r="H49" s="57">
        <f t="shared" si="10"/>
        <v>460602.4</v>
      </c>
    </row>
    <row r="50" spans="1:8" ht="14.45" customHeight="1" x14ac:dyDescent="0.2">
      <c r="A50" s="23" t="s">
        <v>36</v>
      </c>
      <c r="B50" s="24" t="s">
        <v>10</v>
      </c>
      <c r="C50" s="24" t="s">
        <v>31</v>
      </c>
      <c r="D50" s="24" t="s">
        <v>35</v>
      </c>
      <c r="E50" s="30">
        <v>853</v>
      </c>
      <c r="F50" s="27">
        <v>0</v>
      </c>
      <c r="G50" s="27">
        <v>10185.73</v>
      </c>
      <c r="H50" s="21">
        <f t="shared" ref="H50" si="11">F50+G50</f>
        <v>10185.73</v>
      </c>
    </row>
    <row r="51" spans="1:8" ht="29.25" customHeight="1" x14ac:dyDescent="0.2">
      <c r="A51" s="19" t="s">
        <v>124</v>
      </c>
      <c r="B51" s="20" t="s">
        <v>10</v>
      </c>
      <c r="C51" s="20" t="s">
        <v>31</v>
      </c>
      <c r="D51" s="20" t="s">
        <v>39</v>
      </c>
      <c r="E51" s="22" t="s">
        <v>0</v>
      </c>
      <c r="F51" s="44">
        <f>F52</f>
        <v>2444233.0699999998</v>
      </c>
      <c r="G51" s="44">
        <f t="shared" ref="G51:H51" si="12">G52</f>
        <v>2651469.84</v>
      </c>
      <c r="H51" s="44">
        <f t="shared" si="12"/>
        <v>5095702.91</v>
      </c>
    </row>
    <row r="52" spans="1:8" ht="14.45" customHeight="1" x14ac:dyDescent="0.2">
      <c r="A52" s="23" t="s">
        <v>36</v>
      </c>
      <c r="B52" s="24" t="s">
        <v>10</v>
      </c>
      <c r="C52" s="24" t="s">
        <v>31</v>
      </c>
      <c r="D52" s="24" t="s">
        <v>39</v>
      </c>
      <c r="E52" s="24" t="s">
        <v>148</v>
      </c>
      <c r="F52" s="25">
        <v>2444233.0699999998</v>
      </c>
      <c r="G52" s="27">
        <v>2651469.84</v>
      </c>
      <c r="H52" s="21">
        <f t="shared" si="10"/>
        <v>5095702.91</v>
      </c>
    </row>
    <row r="53" spans="1:8" ht="14.45" customHeight="1" x14ac:dyDescent="0.2">
      <c r="A53" s="19" t="s">
        <v>123</v>
      </c>
      <c r="B53" s="20" t="s">
        <v>10</v>
      </c>
      <c r="C53" s="20" t="s">
        <v>31</v>
      </c>
      <c r="D53" s="20" t="s">
        <v>40</v>
      </c>
      <c r="E53" s="22" t="s">
        <v>0</v>
      </c>
      <c r="F53" s="6">
        <f>F54</f>
        <v>100000</v>
      </c>
      <c r="G53" s="7"/>
      <c r="H53" s="21">
        <f t="shared" si="10"/>
        <v>100000</v>
      </c>
    </row>
    <row r="54" spans="1:8" ht="28.9" customHeight="1" x14ac:dyDescent="0.2">
      <c r="A54" s="23" t="s">
        <v>24</v>
      </c>
      <c r="B54" s="24" t="s">
        <v>10</v>
      </c>
      <c r="C54" s="24" t="s">
        <v>31</v>
      </c>
      <c r="D54" s="24" t="s">
        <v>40</v>
      </c>
      <c r="E54" s="24" t="s">
        <v>25</v>
      </c>
      <c r="F54" s="25">
        <v>100000</v>
      </c>
      <c r="G54" s="27"/>
      <c r="H54" s="21">
        <f t="shared" si="10"/>
        <v>100000</v>
      </c>
    </row>
    <row r="55" spans="1:8" ht="14.45" customHeight="1" x14ac:dyDescent="0.2">
      <c r="A55" s="19" t="s">
        <v>41</v>
      </c>
      <c r="B55" s="20" t="s">
        <v>12</v>
      </c>
      <c r="C55" s="20" t="s">
        <v>0</v>
      </c>
      <c r="D55" s="20" t="s">
        <v>0</v>
      </c>
      <c r="E55" s="20" t="s">
        <v>0</v>
      </c>
      <c r="F55" s="6">
        <f>F56</f>
        <v>489700</v>
      </c>
      <c r="G55" s="7"/>
      <c r="H55" s="21">
        <f>H56</f>
        <v>489700</v>
      </c>
    </row>
    <row r="56" spans="1:8" ht="14.45" customHeight="1" x14ac:dyDescent="0.2">
      <c r="A56" s="19" t="s">
        <v>42</v>
      </c>
      <c r="B56" s="20" t="s">
        <v>12</v>
      </c>
      <c r="C56" s="20" t="s">
        <v>22</v>
      </c>
      <c r="D56" s="20" t="s">
        <v>0</v>
      </c>
      <c r="E56" s="20" t="s">
        <v>0</v>
      </c>
      <c r="F56" s="6">
        <f>F57</f>
        <v>489700</v>
      </c>
      <c r="G56" s="7"/>
      <c r="H56" s="21">
        <f>H57</f>
        <v>489700</v>
      </c>
    </row>
    <row r="57" spans="1:8" ht="14.45" customHeight="1" x14ac:dyDescent="0.2">
      <c r="A57" s="19" t="s">
        <v>13</v>
      </c>
      <c r="B57" s="20" t="s">
        <v>12</v>
      </c>
      <c r="C57" s="20" t="s">
        <v>22</v>
      </c>
      <c r="D57" s="20" t="s">
        <v>14</v>
      </c>
      <c r="E57" s="20" t="s">
        <v>0</v>
      </c>
      <c r="F57" s="6">
        <f>F58</f>
        <v>489700</v>
      </c>
      <c r="G57" s="7"/>
      <c r="H57" s="21">
        <f>H58</f>
        <v>489700</v>
      </c>
    </row>
    <row r="58" spans="1:8" ht="14.45" customHeight="1" x14ac:dyDescent="0.2">
      <c r="A58" s="19" t="s">
        <v>32</v>
      </c>
      <c r="B58" s="20" t="s">
        <v>12</v>
      </c>
      <c r="C58" s="20" t="s">
        <v>22</v>
      </c>
      <c r="D58" s="20" t="s">
        <v>33</v>
      </c>
      <c r="E58" s="20" t="s">
        <v>0</v>
      </c>
      <c r="F58" s="6">
        <f>F59</f>
        <v>489700</v>
      </c>
      <c r="G58" s="7"/>
      <c r="H58" s="21">
        <f>H59</f>
        <v>489700</v>
      </c>
    </row>
    <row r="59" spans="1:8" ht="44.25" customHeight="1" x14ac:dyDescent="0.2">
      <c r="A59" s="19" t="s">
        <v>122</v>
      </c>
      <c r="B59" s="20" t="s">
        <v>12</v>
      </c>
      <c r="C59" s="20" t="s">
        <v>22</v>
      </c>
      <c r="D59" s="20" t="s">
        <v>43</v>
      </c>
      <c r="E59" s="22" t="s">
        <v>0</v>
      </c>
      <c r="F59" s="6">
        <f>F60+F61+F62</f>
        <v>489700</v>
      </c>
      <c r="G59" s="7"/>
      <c r="H59" s="21">
        <f>H60+H61+H62+H63+H64</f>
        <v>489700</v>
      </c>
    </row>
    <row r="60" spans="1:8" ht="57.6" customHeight="1" x14ac:dyDescent="0.2">
      <c r="A60" s="23" t="s">
        <v>18</v>
      </c>
      <c r="B60" s="24" t="s">
        <v>12</v>
      </c>
      <c r="C60" s="24" t="s">
        <v>22</v>
      </c>
      <c r="D60" s="24" t="s">
        <v>43</v>
      </c>
      <c r="E60" s="24" t="s">
        <v>19</v>
      </c>
      <c r="F60" s="25">
        <v>326267</v>
      </c>
      <c r="G60" s="27"/>
      <c r="H60" s="21">
        <f>F60+G60</f>
        <v>326267</v>
      </c>
    </row>
    <row r="61" spans="1:8" ht="57.6" customHeight="1" x14ac:dyDescent="0.2">
      <c r="A61" s="23" t="s">
        <v>18</v>
      </c>
      <c r="B61" s="24" t="s">
        <v>12</v>
      </c>
      <c r="C61" s="24" t="s">
        <v>22</v>
      </c>
      <c r="D61" s="24" t="s">
        <v>43</v>
      </c>
      <c r="E61" s="24">
        <v>122</v>
      </c>
      <c r="F61" s="25">
        <v>64900</v>
      </c>
      <c r="G61" s="27">
        <v>0</v>
      </c>
      <c r="H61" s="21">
        <f>F61+G61</f>
        <v>64900</v>
      </c>
    </row>
    <row r="62" spans="1:8" ht="57.6" customHeight="1" x14ac:dyDescent="0.2">
      <c r="A62" s="23" t="s">
        <v>18</v>
      </c>
      <c r="B62" s="24" t="s">
        <v>12</v>
      </c>
      <c r="C62" s="24" t="s">
        <v>22</v>
      </c>
      <c r="D62" s="24" t="s">
        <v>43</v>
      </c>
      <c r="E62" s="24" t="s">
        <v>20</v>
      </c>
      <c r="F62" s="25">
        <v>98533</v>
      </c>
      <c r="G62" s="27"/>
      <c r="H62" s="21">
        <f>F62+G62</f>
        <v>98533</v>
      </c>
    </row>
    <row r="63" spans="1:8" ht="28.5" hidden="1" customHeight="1" x14ac:dyDescent="0.2">
      <c r="A63" s="23" t="s">
        <v>24</v>
      </c>
      <c r="B63" s="24" t="s">
        <v>12</v>
      </c>
      <c r="C63" s="24" t="s">
        <v>22</v>
      </c>
      <c r="D63" s="24" t="s">
        <v>43</v>
      </c>
      <c r="E63" s="24">
        <v>242</v>
      </c>
      <c r="F63" s="25">
        <v>12000</v>
      </c>
      <c r="G63" s="27">
        <v>-12000</v>
      </c>
      <c r="H63" s="21">
        <f>F63+G63</f>
        <v>0</v>
      </c>
    </row>
    <row r="64" spans="1:8" ht="24.75" hidden="1" customHeight="1" x14ac:dyDescent="0.2">
      <c r="A64" s="23" t="s">
        <v>24</v>
      </c>
      <c r="B64" s="24" t="s">
        <v>12</v>
      </c>
      <c r="C64" s="24" t="s">
        <v>22</v>
      </c>
      <c r="D64" s="24" t="s">
        <v>43</v>
      </c>
      <c r="E64" s="24">
        <v>244</v>
      </c>
      <c r="F64" s="25">
        <v>18700</v>
      </c>
      <c r="G64" s="27">
        <v>-18700</v>
      </c>
      <c r="H64" s="21">
        <f>F64+G64</f>
        <v>0</v>
      </c>
    </row>
    <row r="65" spans="1:8" ht="28.9" customHeight="1" x14ac:dyDescent="0.2">
      <c r="A65" s="19" t="s">
        <v>44</v>
      </c>
      <c r="B65" s="20" t="s">
        <v>22</v>
      </c>
      <c r="C65" s="20" t="s">
        <v>0</v>
      </c>
      <c r="D65" s="20" t="s">
        <v>0</v>
      </c>
      <c r="E65" s="20" t="s">
        <v>0</v>
      </c>
      <c r="F65" s="6">
        <f>F66+F70</f>
        <v>493859</v>
      </c>
      <c r="G65" s="6">
        <f>G66+G70</f>
        <v>-99409</v>
      </c>
      <c r="H65" s="6">
        <f>H66+H70</f>
        <v>394450</v>
      </c>
    </row>
    <row r="66" spans="1:8" ht="14.45" customHeight="1" x14ac:dyDescent="0.2">
      <c r="A66" s="19" t="s">
        <v>45</v>
      </c>
      <c r="B66" s="20" t="s">
        <v>22</v>
      </c>
      <c r="C66" s="20" t="s">
        <v>27</v>
      </c>
      <c r="D66" s="20" t="s">
        <v>0</v>
      </c>
      <c r="E66" s="20" t="s">
        <v>0</v>
      </c>
      <c r="F66" s="6">
        <f>F67</f>
        <v>15859</v>
      </c>
      <c r="G66" s="7">
        <v>-5559</v>
      </c>
      <c r="H66" s="21">
        <f t="shared" ref="H66:H72" si="13">F66+G66</f>
        <v>10300</v>
      </c>
    </row>
    <row r="67" spans="1:8" ht="14.45" customHeight="1" x14ac:dyDescent="0.2">
      <c r="A67" s="19" t="s">
        <v>13</v>
      </c>
      <c r="B67" s="20" t="s">
        <v>22</v>
      </c>
      <c r="C67" s="20" t="s">
        <v>27</v>
      </c>
      <c r="D67" s="20" t="s">
        <v>14</v>
      </c>
      <c r="E67" s="20" t="s">
        <v>0</v>
      </c>
      <c r="F67" s="6">
        <f>F68</f>
        <v>15859</v>
      </c>
      <c r="G67" s="7">
        <v>-5559</v>
      </c>
      <c r="H67" s="21">
        <f t="shared" si="13"/>
        <v>10300</v>
      </c>
    </row>
    <row r="68" spans="1:8" ht="14.45" customHeight="1" x14ac:dyDescent="0.2">
      <c r="A68" s="19" t="s">
        <v>32</v>
      </c>
      <c r="B68" s="20" t="s">
        <v>22</v>
      </c>
      <c r="C68" s="20" t="s">
        <v>27</v>
      </c>
      <c r="D68" s="20" t="s">
        <v>33</v>
      </c>
      <c r="E68" s="20" t="s">
        <v>0</v>
      </c>
      <c r="F68" s="6">
        <f>F69</f>
        <v>15859</v>
      </c>
      <c r="G68" s="7">
        <v>-5559</v>
      </c>
      <c r="H68" s="21">
        <f t="shared" si="13"/>
        <v>10300</v>
      </c>
    </row>
    <row r="69" spans="1:8" ht="28.9" customHeight="1" x14ac:dyDescent="0.2">
      <c r="A69" s="23" t="s">
        <v>24</v>
      </c>
      <c r="B69" s="24" t="s">
        <v>22</v>
      </c>
      <c r="C69" s="24" t="s">
        <v>27</v>
      </c>
      <c r="D69" s="24" t="s">
        <v>46</v>
      </c>
      <c r="E69" s="24" t="s">
        <v>25</v>
      </c>
      <c r="F69" s="25">
        <v>15859</v>
      </c>
      <c r="G69" s="7">
        <v>-5559</v>
      </c>
      <c r="H69" s="21">
        <f t="shared" si="13"/>
        <v>10300</v>
      </c>
    </row>
    <row r="70" spans="1:8" ht="43.35" customHeight="1" x14ac:dyDescent="0.2">
      <c r="A70" s="19" t="s">
        <v>47</v>
      </c>
      <c r="B70" s="20" t="s">
        <v>22</v>
      </c>
      <c r="C70" s="20" t="s">
        <v>48</v>
      </c>
      <c r="D70" s="20" t="s">
        <v>0</v>
      </c>
      <c r="E70" s="20" t="s">
        <v>0</v>
      </c>
      <c r="F70" s="6">
        <f t="shared" ref="F70:G72" si="14">F71</f>
        <v>478000</v>
      </c>
      <c r="G70" s="6">
        <f t="shared" si="14"/>
        <v>-93850</v>
      </c>
      <c r="H70" s="21">
        <f t="shared" si="13"/>
        <v>384150</v>
      </c>
    </row>
    <row r="71" spans="1:8" ht="28.9" customHeight="1" x14ac:dyDescent="0.2">
      <c r="A71" s="19" t="s">
        <v>49</v>
      </c>
      <c r="B71" s="20" t="s">
        <v>22</v>
      </c>
      <c r="C71" s="20" t="s">
        <v>48</v>
      </c>
      <c r="D71" s="20" t="s">
        <v>50</v>
      </c>
      <c r="E71" s="20" t="s">
        <v>0</v>
      </c>
      <c r="F71" s="6">
        <f t="shared" si="14"/>
        <v>478000</v>
      </c>
      <c r="G71" s="6">
        <f t="shared" si="14"/>
        <v>-93850</v>
      </c>
      <c r="H71" s="21">
        <f t="shared" si="13"/>
        <v>384150</v>
      </c>
    </row>
    <row r="72" spans="1:8" ht="43.35" customHeight="1" x14ac:dyDescent="0.2">
      <c r="A72" s="19" t="s">
        <v>51</v>
      </c>
      <c r="B72" s="20" t="s">
        <v>22</v>
      </c>
      <c r="C72" s="20" t="s">
        <v>48</v>
      </c>
      <c r="D72" s="20" t="s">
        <v>52</v>
      </c>
      <c r="E72" s="20" t="s">
        <v>0</v>
      </c>
      <c r="F72" s="6">
        <f t="shared" si="14"/>
        <v>478000</v>
      </c>
      <c r="G72" s="6">
        <f t="shared" si="14"/>
        <v>-93850</v>
      </c>
      <c r="H72" s="26">
        <f t="shared" si="13"/>
        <v>384150</v>
      </c>
    </row>
    <row r="73" spans="1:8" ht="28.9" customHeight="1" x14ac:dyDescent="0.2">
      <c r="A73" s="23" t="s">
        <v>24</v>
      </c>
      <c r="B73" s="24" t="s">
        <v>22</v>
      </c>
      <c r="C73" s="24" t="s">
        <v>48</v>
      </c>
      <c r="D73" s="24" t="s">
        <v>53</v>
      </c>
      <c r="E73" s="24" t="s">
        <v>25</v>
      </c>
      <c r="F73" s="25">
        <v>478000</v>
      </c>
      <c r="G73" s="27">
        <v>-93850</v>
      </c>
      <c r="H73" s="21">
        <f>F73+G73</f>
        <v>384150</v>
      </c>
    </row>
    <row r="74" spans="1:8" ht="14.45" customHeight="1" x14ac:dyDescent="0.2">
      <c r="A74" s="19" t="s">
        <v>54</v>
      </c>
      <c r="B74" s="20" t="s">
        <v>27</v>
      </c>
      <c r="C74" s="20" t="s">
        <v>0</v>
      </c>
      <c r="D74" s="20" t="s">
        <v>0</v>
      </c>
      <c r="E74" s="20" t="s">
        <v>0</v>
      </c>
      <c r="F74" s="6">
        <f>F78+F83+F75</f>
        <v>2373138.04</v>
      </c>
      <c r="G74" s="6">
        <f>G75</f>
        <v>-123200</v>
      </c>
      <c r="H74" s="6">
        <f>H78+H83+H75</f>
        <v>2249938.04</v>
      </c>
    </row>
    <row r="75" spans="1:8" ht="53.25" customHeight="1" x14ac:dyDescent="0.2">
      <c r="A75" s="47" t="s">
        <v>111</v>
      </c>
      <c r="B75" s="48" t="s">
        <v>27</v>
      </c>
      <c r="C75" s="48" t="s">
        <v>69</v>
      </c>
      <c r="D75" s="48" t="s">
        <v>112</v>
      </c>
      <c r="E75" s="49"/>
      <c r="F75" s="6">
        <f>F76</f>
        <v>200000</v>
      </c>
      <c r="G75" s="7">
        <f>G76</f>
        <v>-123200</v>
      </c>
      <c r="H75" s="21">
        <v>76800</v>
      </c>
    </row>
    <row r="76" spans="1:8" ht="14.45" customHeight="1" x14ac:dyDescent="0.2">
      <c r="A76" s="50" t="s">
        <v>113</v>
      </c>
      <c r="B76" s="51" t="s">
        <v>27</v>
      </c>
      <c r="C76" s="51" t="s">
        <v>69</v>
      </c>
      <c r="D76" s="51" t="s">
        <v>114</v>
      </c>
      <c r="E76" s="52">
        <v>244</v>
      </c>
      <c r="F76" s="25">
        <f>F77</f>
        <v>200000</v>
      </c>
      <c r="G76" s="27">
        <v>-123200</v>
      </c>
      <c r="H76" s="21">
        <v>76800</v>
      </c>
    </row>
    <row r="77" spans="1:8" ht="14.45" customHeight="1" x14ac:dyDescent="0.2">
      <c r="A77" s="50" t="s">
        <v>113</v>
      </c>
      <c r="B77" s="51" t="s">
        <v>27</v>
      </c>
      <c r="C77" s="51" t="s">
        <v>69</v>
      </c>
      <c r="D77" s="51" t="s">
        <v>115</v>
      </c>
      <c r="E77" s="52">
        <v>244</v>
      </c>
      <c r="F77" s="25">
        <v>200000</v>
      </c>
      <c r="G77" s="27">
        <v>-123200</v>
      </c>
      <c r="H77" s="21">
        <v>76800</v>
      </c>
    </row>
    <row r="78" spans="1:8" ht="14.45" customHeight="1" x14ac:dyDescent="0.2">
      <c r="A78" s="19" t="s">
        <v>55</v>
      </c>
      <c r="B78" s="20" t="s">
        <v>27</v>
      </c>
      <c r="C78" s="20" t="s">
        <v>48</v>
      </c>
      <c r="D78" s="20" t="s">
        <v>0</v>
      </c>
      <c r="E78" s="20" t="s">
        <v>0</v>
      </c>
      <c r="F78" s="6">
        <f t="shared" ref="F78:G81" si="15">F79</f>
        <v>1332738.04</v>
      </c>
      <c r="G78" s="7">
        <f t="shared" si="15"/>
        <v>0</v>
      </c>
      <c r="H78" s="21">
        <f t="shared" ref="H78:H81" si="16">F78+G78</f>
        <v>1332738.04</v>
      </c>
    </row>
    <row r="79" spans="1:8" ht="28.9" customHeight="1" x14ac:dyDescent="0.2">
      <c r="A79" s="19" t="s">
        <v>56</v>
      </c>
      <c r="B79" s="20" t="s">
        <v>27</v>
      </c>
      <c r="C79" s="20" t="s">
        <v>48</v>
      </c>
      <c r="D79" s="20" t="s">
        <v>57</v>
      </c>
      <c r="E79" s="20" t="s">
        <v>0</v>
      </c>
      <c r="F79" s="6">
        <f t="shared" si="15"/>
        <v>1332738.04</v>
      </c>
      <c r="G79" s="7">
        <f t="shared" si="15"/>
        <v>0</v>
      </c>
      <c r="H79" s="21">
        <f t="shared" si="16"/>
        <v>1332738.04</v>
      </c>
    </row>
    <row r="80" spans="1:8" ht="14.45" customHeight="1" x14ac:dyDescent="0.2">
      <c r="A80" s="19" t="s">
        <v>58</v>
      </c>
      <c r="B80" s="20" t="s">
        <v>27</v>
      </c>
      <c r="C80" s="20" t="s">
        <v>48</v>
      </c>
      <c r="D80" s="20" t="s">
        <v>59</v>
      </c>
      <c r="E80" s="20" t="s">
        <v>0</v>
      </c>
      <c r="F80" s="6">
        <f t="shared" si="15"/>
        <v>1332738.04</v>
      </c>
      <c r="G80" s="7">
        <f t="shared" si="15"/>
        <v>0</v>
      </c>
      <c r="H80" s="21">
        <f t="shared" si="16"/>
        <v>1332738.04</v>
      </c>
    </row>
    <row r="81" spans="1:8" ht="31.5" customHeight="1" x14ac:dyDescent="0.2">
      <c r="A81" s="19" t="s">
        <v>56</v>
      </c>
      <c r="B81" s="20" t="s">
        <v>27</v>
      </c>
      <c r="C81" s="20" t="s">
        <v>48</v>
      </c>
      <c r="D81" s="20" t="s">
        <v>60</v>
      </c>
      <c r="E81" s="22" t="s">
        <v>0</v>
      </c>
      <c r="F81" s="6">
        <f t="shared" si="15"/>
        <v>1332738.04</v>
      </c>
      <c r="G81" s="7">
        <f t="shared" si="15"/>
        <v>0</v>
      </c>
      <c r="H81" s="21">
        <f t="shared" si="16"/>
        <v>1332738.04</v>
      </c>
    </row>
    <row r="82" spans="1:8" ht="28.9" customHeight="1" x14ac:dyDescent="0.2">
      <c r="A82" s="23" t="s">
        <v>24</v>
      </c>
      <c r="B82" s="24" t="s">
        <v>27</v>
      </c>
      <c r="C82" s="24" t="s">
        <v>48</v>
      </c>
      <c r="D82" s="24" t="s">
        <v>60</v>
      </c>
      <c r="E82" s="24" t="s">
        <v>25</v>
      </c>
      <c r="F82" s="25">
        <v>1332738.04</v>
      </c>
      <c r="G82" s="27"/>
      <c r="H82" s="21">
        <f>F82+G82</f>
        <v>1332738.04</v>
      </c>
    </row>
    <row r="83" spans="1:8" ht="14.45" customHeight="1" x14ac:dyDescent="0.2">
      <c r="A83" s="19" t="s">
        <v>61</v>
      </c>
      <c r="B83" s="20" t="s">
        <v>27</v>
      </c>
      <c r="C83" s="20" t="s">
        <v>62</v>
      </c>
      <c r="D83" s="20" t="s">
        <v>0</v>
      </c>
      <c r="E83" s="20" t="s">
        <v>0</v>
      </c>
      <c r="F83" s="6">
        <v>840400</v>
      </c>
      <c r="G83" s="6">
        <v>0</v>
      </c>
      <c r="H83" s="26">
        <f t="shared" ref="H83:H86" si="17">F83+G83</f>
        <v>840400</v>
      </c>
    </row>
    <row r="84" spans="1:8" ht="14.45" customHeight="1" x14ac:dyDescent="0.2">
      <c r="A84" s="19" t="s">
        <v>63</v>
      </c>
      <c r="B84" s="20" t="s">
        <v>27</v>
      </c>
      <c r="C84" s="20" t="s">
        <v>62</v>
      </c>
      <c r="D84" s="20" t="s">
        <v>64</v>
      </c>
      <c r="E84" s="20" t="s">
        <v>0</v>
      </c>
      <c r="F84" s="6">
        <v>840400</v>
      </c>
      <c r="G84" s="6">
        <f t="shared" ref="G84:G86" si="18">G85</f>
        <v>0</v>
      </c>
      <c r="H84" s="26">
        <f t="shared" si="17"/>
        <v>840400</v>
      </c>
    </row>
    <row r="85" spans="1:8" ht="14.45" customHeight="1" x14ac:dyDescent="0.2">
      <c r="A85" s="19" t="s">
        <v>65</v>
      </c>
      <c r="B85" s="20" t="s">
        <v>27</v>
      </c>
      <c r="C85" s="20" t="s">
        <v>62</v>
      </c>
      <c r="D85" s="20" t="s">
        <v>66</v>
      </c>
      <c r="E85" s="20" t="s">
        <v>0</v>
      </c>
      <c r="F85" s="6">
        <v>840400</v>
      </c>
      <c r="G85" s="6">
        <f t="shared" si="18"/>
        <v>0</v>
      </c>
      <c r="H85" s="26">
        <f t="shared" si="17"/>
        <v>840400</v>
      </c>
    </row>
    <row r="86" spans="1:8" ht="14.45" customHeight="1" x14ac:dyDescent="0.2">
      <c r="A86" s="19" t="s">
        <v>121</v>
      </c>
      <c r="B86" s="20" t="s">
        <v>27</v>
      </c>
      <c r="C86" s="20" t="s">
        <v>62</v>
      </c>
      <c r="D86" s="20" t="s">
        <v>67</v>
      </c>
      <c r="E86" s="22" t="s">
        <v>0</v>
      </c>
      <c r="F86" s="6">
        <v>840400</v>
      </c>
      <c r="G86" s="6">
        <f t="shared" si="18"/>
        <v>0</v>
      </c>
      <c r="H86" s="26">
        <f t="shared" si="17"/>
        <v>840400</v>
      </c>
    </row>
    <row r="87" spans="1:8" ht="28.9" customHeight="1" x14ac:dyDescent="0.2">
      <c r="A87" s="23" t="s">
        <v>24</v>
      </c>
      <c r="B87" s="24" t="s">
        <v>27</v>
      </c>
      <c r="C87" s="24" t="s">
        <v>62</v>
      </c>
      <c r="D87" s="24" t="s">
        <v>67</v>
      </c>
      <c r="E87" s="24" t="s">
        <v>25</v>
      </c>
      <c r="F87" s="25">
        <v>840400</v>
      </c>
      <c r="G87" s="27">
        <v>0</v>
      </c>
      <c r="H87" s="21">
        <f>F87+G87</f>
        <v>840400</v>
      </c>
    </row>
    <row r="88" spans="1:8" ht="14.45" customHeight="1" x14ac:dyDescent="0.2">
      <c r="A88" s="19" t="s">
        <v>68</v>
      </c>
      <c r="B88" s="51" t="s">
        <v>69</v>
      </c>
      <c r="C88" s="51"/>
      <c r="D88" s="20" t="s">
        <v>0</v>
      </c>
      <c r="E88" s="20" t="s">
        <v>0</v>
      </c>
      <c r="F88" s="6">
        <f>F92+F89</f>
        <v>11211440.5</v>
      </c>
      <c r="G88" s="6">
        <f>G92+G89</f>
        <v>-31218.84</v>
      </c>
      <c r="H88" s="6">
        <f>H92+H89</f>
        <v>11180221.66</v>
      </c>
    </row>
    <row r="89" spans="1:8" ht="14.45" customHeight="1" x14ac:dyDescent="0.2">
      <c r="A89" s="19" t="s">
        <v>145</v>
      </c>
      <c r="B89" s="51" t="s">
        <v>69</v>
      </c>
      <c r="C89" s="51" t="s">
        <v>10</v>
      </c>
      <c r="D89" s="24" t="s">
        <v>147</v>
      </c>
      <c r="E89" s="20"/>
      <c r="F89" s="6">
        <f>F90+F91</f>
        <v>6328869.8100000005</v>
      </c>
      <c r="G89" s="7">
        <f>G90+G91</f>
        <v>0</v>
      </c>
      <c r="H89" s="21">
        <f>H90+H91</f>
        <v>6328869.8100000005</v>
      </c>
    </row>
    <row r="90" spans="1:8" ht="27" customHeight="1" x14ac:dyDescent="0.2">
      <c r="A90" s="23" t="s">
        <v>146</v>
      </c>
      <c r="B90" s="51" t="s">
        <v>69</v>
      </c>
      <c r="C90" s="51" t="s">
        <v>10</v>
      </c>
      <c r="D90" s="24" t="s">
        <v>147</v>
      </c>
      <c r="E90" s="24">
        <v>243</v>
      </c>
      <c r="F90" s="25">
        <v>4581000</v>
      </c>
      <c r="G90" s="27"/>
      <c r="H90" s="21">
        <f>F90+G90</f>
        <v>4581000</v>
      </c>
    </row>
    <row r="91" spans="1:8" ht="28.5" customHeight="1" x14ac:dyDescent="0.2">
      <c r="A91" s="23" t="s">
        <v>24</v>
      </c>
      <c r="B91" s="51" t="s">
        <v>69</v>
      </c>
      <c r="C91" s="51" t="s">
        <v>10</v>
      </c>
      <c r="D91" s="24" t="s">
        <v>147</v>
      </c>
      <c r="E91" s="24">
        <v>244</v>
      </c>
      <c r="F91" s="25">
        <v>1747869.81</v>
      </c>
      <c r="G91" s="27"/>
      <c r="H91" s="21">
        <f>F91+G91</f>
        <v>1747869.81</v>
      </c>
    </row>
    <row r="92" spans="1:8" ht="14.45" customHeight="1" x14ac:dyDescent="0.2">
      <c r="A92" s="19" t="s">
        <v>70</v>
      </c>
      <c r="B92" s="20" t="s">
        <v>69</v>
      </c>
      <c r="C92" s="20" t="s">
        <v>22</v>
      </c>
      <c r="D92" s="20" t="s">
        <v>0</v>
      </c>
      <c r="E92" s="20" t="s">
        <v>0</v>
      </c>
      <c r="F92" s="6">
        <f>F93</f>
        <v>4882570.6899999995</v>
      </c>
      <c r="G92" s="7">
        <f t="shared" ref="G92:H93" si="19">G93</f>
        <v>-31218.84</v>
      </c>
      <c r="H92" s="26">
        <f t="shared" si="19"/>
        <v>4851351.8499999996</v>
      </c>
    </row>
    <row r="93" spans="1:8" ht="28.9" customHeight="1" x14ac:dyDescent="0.2">
      <c r="A93" s="19" t="s">
        <v>71</v>
      </c>
      <c r="B93" s="20" t="s">
        <v>69</v>
      </c>
      <c r="C93" s="20" t="s">
        <v>22</v>
      </c>
      <c r="D93" s="20" t="s">
        <v>72</v>
      </c>
      <c r="E93" s="20" t="s">
        <v>0</v>
      </c>
      <c r="F93" s="6">
        <f>F94</f>
        <v>4882570.6899999995</v>
      </c>
      <c r="G93" s="7">
        <f t="shared" si="19"/>
        <v>-31218.84</v>
      </c>
      <c r="H93" s="26">
        <f t="shared" si="19"/>
        <v>4851351.8499999996</v>
      </c>
    </row>
    <row r="94" spans="1:8" ht="28.9" customHeight="1" x14ac:dyDescent="0.2">
      <c r="A94" s="19" t="s">
        <v>73</v>
      </c>
      <c r="B94" s="20" t="s">
        <v>69</v>
      </c>
      <c r="C94" s="20" t="s">
        <v>22</v>
      </c>
      <c r="D94" s="20" t="s">
        <v>74</v>
      </c>
      <c r="E94" s="20" t="s">
        <v>0</v>
      </c>
      <c r="F94" s="6">
        <f>F95+F97+F99+F101+F103</f>
        <v>4882570.6899999995</v>
      </c>
      <c r="G94" s="6">
        <f>G99</f>
        <v>-31218.84</v>
      </c>
      <c r="H94" s="6">
        <f>H95+H97+H99+H101+H103</f>
        <v>4851351.8499999996</v>
      </c>
    </row>
    <row r="95" spans="1:8" ht="14.45" customHeight="1" x14ac:dyDescent="0.2">
      <c r="A95" s="19" t="s">
        <v>120</v>
      </c>
      <c r="B95" s="20" t="s">
        <v>69</v>
      </c>
      <c r="C95" s="20" t="s">
        <v>22</v>
      </c>
      <c r="D95" s="20" t="s">
        <v>75</v>
      </c>
      <c r="E95" s="22" t="s">
        <v>0</v>
      </c>
      <c r="F95" s="6">
        <v>911374.24</v>
      </c>
      <c r="G95" s="6">
        <v>0</v>
      </c>
      <c r="H95" s="26">
        <f>F95+G95</f>
        <v>911374.24</v>
      </c>
    </row>
    <row r="96" spans="1:8" ht="28.9" customHeight="1" x14ac:dyDescent="0.2">
      <c r="A96" s="23" t="s">
        <v>24</v>
      </c>
      <c r="B96" s="24" t="s">
        <v>69</v>
      </c>
      <c r="C96" s="24" t="s">
        <v>22</v>
      </c>
      <c r="D96" s="24" t="s">
        <v>75</v>
      </c>
      <c r="E96" s="24" t="s">
        <v>25</v>
      </c>
      <c r="F96" s="25">
        <v>911374.24</v>
      </c>
      <c r="G96" s="27">
        <v>0</v>
      </c>
      <c r="H96" s="21">
        <f t="shared" ref="H96:H98" si="20">F96+G96</f>
        <v>911374.24</v>
      </c>
    </row>
    <row r="97" spans="1:8" ht="14.45" customHeight="1" x14ac:dyDescent="0.2">
      <c r="A97" s="19" t="s">
        <v>119</v>
      </c>
      <c r="B97" s="20" t="s">
        <v>69</v>
      </c>
      <c r="C97" s="20" t="s">
        <v>22</v>
      </c>
      <c r="D97" s="20" t="s">
        <v>76</v>
      </c>
      <c r="E97" s="22" t="s">
        <v>0</v>
      </c>
      <c r="F97" s="6">
        <f>F98</f>
        <v>75124</v>
      </c>
      <c r="G97" s="7">
        <f>G98</f>
        <v>0</v>
      </c>
      <c r="H97" s="21">
        <f t="shared" si="20"/>
        <v>75124</v>
      </c>
    </row>
    <row r="98" spans="1:8" ht="28.9" customHeight="1" x14ac:dyDescent="0.2">
      <c r="A98" s="23" t="s">
        <v>24</v>
      </c>
      <c r="B98" s="24" t="s">
        <v>69</v>
      </c>
      <c r="C98" s="24" t="s">
        <v>22</v>
      </c>
      <c r="D98" s="24" t="s">
        <v>76</v>
      </c>
      <c r="E98" s="24" t="s">
        <v>25</v>
      </c>
      <c r="F98" s="25">
        <v>75124</v>
      </c>
      <c r="G98" s="27"/>
      <c r="H98" s="21">
        <f t="shared" si="20"/>
        <v>75124</v>
      </c>
    </row>
    <row r="99" spans="1:8" ht="14.45" customHeight="1" x14ac:dyDescent="0.2">
      <c r="A99" s="19" t="s">
        <v>118</v>
      </c>
      <c r="B99" s="20" t="s">
        <v>69</v>
      </c>
      <c r="C99" s="20" t="s">
        <v>22</v>
      </c>
      <c r="D99" s="20" t="s">
        <v>77</v>
      </c>
      <c r="E99" s="22" t="s">
        <v>0</v>
      </c>
      <c r="F99" s="6">
        <f>F100</f>
        <v>1796072.45</v>
      </c>
      <c r="G99" s="7">
        <f>G100</f>
        <v>-31218.84</v>
      </c>
      <c r="H99" s="21">
        <f>F99+G99</f>
        <v>1764853.6099999999</v>
      </c>
    </row>
    <row r="100" spans="1:8" ht="28.9" customHeight="1" x14ac:dyDescent="0.2">
      <c r="A100" s="23" t="s">
        <v>24</v>
      </c>
      <c r="B100" s="24" t="s">
        <v>69</v>
      </c>
      <c r="C100" s="24" t="s">
        <v>22</v>
      </c>
      <c r="D100" s="24" t="s">
        <v>77</v>
      </c>
      <c r="E100" s="24" t="s">
        <v>25</v>
      </c>
      <c r="F100" s="25">
        <v>1796072.45</v>
      </c>
      <c r="G100" s="27">
        <v>-31218.84</v>
      </c>
      <c r="H100" s="21">
        <f>F100+G100</f>
        <v>1764853.6099999999</v>
      </c>
    </row>
    <row r="101" spans="1:8" ht="45" customHeight="1" x14ac:dyDescent="0.2">
      <c r="A101" s="19" t="s">
        <v>116</v>
      </c>
      <c r="B101" s="20" t="s">
        <v>69</v>
      </c>
      <c r="C101" s="20" t="s">
        <v>22</v>
      </c>
      <c r="D101" s="20" t="s">
        <v>78</v>
      </c>
      <c r="E101" s="22" t="s">
        <v>0</v>
      </c>
      <c r="F101" s="6">
        <f>F102</f>
        <v>2000000</v>
      </c>
      <c r="G101" s="7"/>
      <c r="H101" s="21">
        <f t="shared" ref="H101:H102" si="21">F101+G101</f>
        <v>2000000</v>
      </c>
    </row>
    <row r="102" spans="1:8" ht="28.9" customHeight="1" x14ac:dyDescent="0.2">
      <c r="A102" s="23" t="s">
        <v>24</v>
      </c>
      <c r="B102" s="24" t="s">
        <v>69</v>
      </c>
      <c r="C102" s="24" t="s">
        <v>22</v>
      </c>
      <c r="D102" s="24" t="s">
        <v>78</v>
      </c>
      <c r="E102" s="24" t="s">
        <v>25</v>
      </c>
      <c r="F102" s="25">
        <v>2000000</v>
      </c>
      <c r="G102" s="27"/>
      <c r="H102" s="21">
        <f t="shared" si="21"/>
        <v>2000000</v>
      </c>
    </row>
    <row r="103" spans="1:8" ht="45.75" customHeight="1" x14ac:dyDescent="0.2">
      <c r="A103" s="19" t="s">
        <v>117</v>
      </c>
      <c r="B103" s="20" t="s">
        <v>69</v>
      </c>
      <c r="C103" s="20" t="s">
        <v>22</v>
      </c>
      <c r="D103" s="20" t="s">
        <v>79</v>
      </c>
      <c r="E103" s="22" t="s">
        <v>0</v>
      </c>
      <c r="F103" s="6">
        <f>F104</f>
        <v>100000</v>
      </c>
      <c r="G103" s="7"/>
      <c r="H103" s="21">
        <f>F103+G103</f>
        <v>100000</v>
      </c>
    </row>
    <row r="104" spans="1:8" ht="28.9" customHeight="1" x14ac:dyDescent="0.2">
      <c r="A104" s="23" t="s">
        <v>24</v>
      </c>
      <c r="B104" s="24" t="s">
        <v>69</v>
      </c>
      <c r="C104" s="24" t="s">
        <v>22</v>
      </c>
      <c r="D104" s="24" t="s">
        <v>79</v>
      </c>
      <c r="E104" s="24" t="s">
        <v>25</v>
      </c>
      <c r="F104" s="25">
        <v>100000</v>
      </c>
      <c r="G104" s="27"/>
      <c r="H104" s="21">
        <f>F104+G104</f>
        <v>100000</v>
      </c>
    </row>
    <row r="105" spans="1:8" ht="14.45" customHeight="1" x14ac:dyDescent="0.2">
      <c r="A105" s="19" t="s">
        <v>80</v>
      </c>
      <c r="B105" s="20" t="s">
        <v>81</v>
      </c>
      <c r="C105" s="20" t="s">
        <v>0</v>
      </c>
      <c r="D105" s="20" t="s">
        <v>0</v>
      </c>
      <c r="E105" s="20" t="s">
        <v>0</v>
      </c>
      <c r="F105" s="6">
        <f>F106</f>
        <v>830000</v>
      </c>
      <c r="G105" s="7">
        <v>0</v>
      </c>
      <c r="H105" s="21">
        <f>F105+G105</f>
        <v>830000</v>
      </c>
    </row>
    <row r="106" spans="1:8" ht="14.45" customHeight="1" x14ac:dyDescent="0.2">
      <c r="A106" s="19" t="s">
        <v>82</v>
      </c>
      <c r="B106" s="20" t="s">
        <v>81</v>
      </c>
      <c r="C106" s="20" t="s">
        <v>27</v>
      </c>
      <c r="D106" s="20" t="s">
        <v>0</v>
      </c>
      <c r="E106" s="20" t="s">
        <v>0</v>
      </c>
      <c r="F106" s="6">
        <f>F107</f>
        <v>830000</v>
      </c>
      <c r="G106" s="7">
        <v>0</v>
      </c>
      <c r="H106" s="21">
        <f t="shared" ref="H106:H108" si="22">F106+G106</f>
        <v>830000</v>
      </c>
    </row>
    <row r="107" spans="1:8" ht="28.9" customHeight="1" x14ac:dyDescent="0.2">
      <c r="A107" s="19" t="s">
        <v>83</v>
      </c>
      <c r="B107" s="20" t="s">
        <v>81</v>
      </c>
      <c r="C107" s="20" t="s">
        <v>27</v>
      </c>
      <c r="D107" s="20" t="s">
        <v>84</v>
      </c>
      <c r="E107" s="20" t="s">
        <v>0</v>
      </c>
      <c r="F107" s="6">
        <f>F108</f>
        <v>830000</v>
      </c>
      <c r="G107" s="7">
        <v>0</v>
      </c>
      <c r="H107" s="21">
        <f t="shared" si="22"/>
        <v>830000</v>
      </c>
    </row>
    <row r="108" spans="1:8" ht="14.45" customHeight="1" x14ac:dyDescent="0.2">
      <c r="A108" s="19" t="s">
        <v>85</v>
      </c>
      <c r="B108" s="20" t="s">
        <v>81</v>
      </c>
      <c r="C108" s="20" t="s">
        <v>27</v>
      </c>
      <c r="D108" s="20" t="s">
        <v>86</v>
      </c>
      <c r="E108" s="20" t="s">
        <v>0</v>
      </c>
      <c r="F108" s="6">
        <f>F109</f>
        <v>830000</v>
      </c>
      <c r="G108" s="7">
        <v>0</v>
      </c>
      <c r="H108" s="21">
        <f t="shared" si="22"/>
        <v>830000</v>
      </c>
    </row>
    <row r="109" spans="1:8" ht="28.9" customHeight="1" x14ac:dyDescent="0.2">
      <c r="A109" s="23" t="s">
        <v>24</v>
      </c>
      <c r="B109" s="24" t="s">
        <v>81</v>
      </c>
      <c r="C109" s="24" t="s">
        <v>27</v>
      </c>
      <c r="D109" s="24" t="s">
        <v>87</v>
      </c>
      <c r="E109" s="24" t="s">
        <v>25</v>
      </c>
      <c r="F109" s="25">
        <v>830000</v>
      </c>
      <c r="G109" s="27">
        <v>0</v>
      </c>
      <c r="H109" s="21">
        <f>F109+G109</f>
        <v>830000</v>
      </c>
    </row>
    <row r="110" spans="1:8" ht="14.45" customHeight="1" x14ac:dyDescent="0.2">
      <c r="A110" s="19" t="s">
        <v>88</v>
      </c>
      <c r="B110" s="20" t="s">
        <v>89</v>
      </c>
      <c r="C110" s="20" t="s">
        <v>0</v>
      </c>
      <c r="D110" s="20" t="s">
        <v>0</v>
      </c>
      <c r="E110" s="20" t="s">
        <v>0</v>
      </c>
      <c r="F110" s="6">
        <f>F111+F113</f>
        <v>722000</v>
      </c>
      <c r="G110" s="6">
        <f>G113+G111</f>
        <v>52510</v>
      </c>
      <c r="H110" s="6">
        <f>H113+H111</f>
        <v>774510</v>
      </c>
    </row>
    <row r="111" spans="1:8" ht="14.45" customHeight="1" x14ac:dyDescent="0.2">
      <c r="A111" s="32" t="s">
        <v>153</v>
      </c>
      <c r="B111" s="20">
        <v>10</v>
      </c>
      <c r="C111" s="20" t="s">
        <v>10</v>
      </c>
      <c r="D111" s="24" t="s">
        <v>155</v>
      </c>
      <c r="E111" s="20"/>
      <c r="F111" s="6">
        <f>F112</f>
        <v>35000</v>
      </c>
      <c r="G111" s="6">
        <f>G112</f>
        <v>0</v>
      </c>
      <c r="H111" s="6">
        <f>H112</f>
        <v>35000</v>
      </c>
    </row>
    <row r="112" spans="1:8" ht="14.45" customHeight="1" x14ac:dyDescent="0.2">
      <c r="A112" s="53" t="s">
        <v>154</v>
      </c>
      <c r="B112" s="24">
        <v>10</v>
      </c>
      <c r="C112" s="24" t="s">
        <v>10</v>
      </c>
      <c r="D112" s="24" t="s">
        <v>155</v>
      </c>
      <c r="E112" s="24">
        <v>363</v>
      </c>
      <c r="F112" s="25">
        <v>35000</v>
      </c>
      <c r="G112" s="27">
        <v>0</v>
      </c>
      <c r="H112" s="21">
        <f>F112+G112</f>
        <v>35000</v>
      </c>
    </row>
    <row r="113" spans="1:8" ht="14.45" customHeight="1" x14ac:dyDescent="0.2">
      <c r="A113" s="19" t="s">
        <v>90</v>
      </c>
      <c r="B113" s="20" t="s">
        <v>89</v>
      </c>
      <c r="C113" s="20" t="s">
        <v>22</v>
      </c>
      <c r="D113" s="20" t="s">
        <v>0</v>
      </c>
      <c r="E113" s="20" t="s">
        <v>0</v>
      </c>
      <c r="F113" s="6">
        <f>F114</f>
        <v>687000</v>
      </c>
      <c r="G113" s="7">
        <f t="shared" ref="F113:G115" si="23">G114</f>
        <v>52510</v>
      </c>
      <c r="H113" s="21">
        <f t="shared" ref="H113:H115" si="24">F113+G113</f>
        <v>739510</v>
      </c>
    </row>
    <row r="114" spans="1:8" ht="17.25" customHeight="1" x14ac:dyDescent="0.2">
      <c r="A114" s="19" t="s">
        <v>137</v>
      </c>
      <c r="B114" s="20" t="s">
        <v>89</v>
      </c>
      <c r="C114" s="20" t="s">
        <v>22</v>
      </c>
      <c r="D114" s="20" t="s">
        <v>91</v>
      </c>
      <c r="E114" s="20" t="s">
        <v>0</v>
      </c>
      <c r="F114" s="6">
        <f t="shared" si="23"/>
        <v>687000</v>
      </c>
      <c r="G114" s="7">
        <f t="shared" si="23"/>
        <v>52510</v>
      </c>
      <c r="H114" s="21">
        <f t="shared" si="24"/>
        <v>739510</v>
      </c>
    </row>
    <row r="115" spans="1:8" ht="28.9" customHeight="1" x14ac:dyDescent="0.2">
      <c r="A115" s="19" t="s">
        <v>92</v>
      </c>
      <c r="B115" s="20" t="s">
        <v>89</v>
      </c>
      <c r="C115" s="20" t="s">
        <v>22</v>
      </c>
      <c r="D115" s="20" t="s">
        <v>138</v>
      </c>
      <c r="E115" s="20" t="s">
        <v>0</v>
      </c>
      <c r="F115" s="6">
        <f t="shared" si="23"/>
        <v>687000</v>
      </c>
      <c r="G115" s="7">
        <f t="shared" si="23"/>
        <v>52510</v>
      </c>
      <c r="H115" s="21">
        <f t="shared" si="24"/>
        <v>739510</v>
      </c>
    </row>
    <row r="116" spans="1:8" ht="40.5" customHeight="1" x14ac:dyDescent="0.2">
      <c r="A116" s="19" t="s">
        <v>140</v>
      </c>
      <c r="B116" s="20" t="s">
        <v>89</v>
      </c>
      <c r="C116" s="20" t="s">
        <v>22</v>
      </c>
      <c r="D116" s="20" t="s">
        <v>139</v>
      </c>
      <c r="E116" s="20"/>
      <c r="F116" s="6">
        <f>F117+F118</f>
        <v>687000</v>
      </c>
      <c r="G116" s="7">
        <f>G117+G118</f>
        <v>52510</v>
      </c>
      <c r="H116" s="21">
        <f>H118+H117</f>
        <v>739510</v>
      </c>
    </row>
    <row r="117" spans="1:8" ht="28.9" customHeight="1" x14ac:dyDescent="0.2">
      <c r="A117" s="23" t="s">
        <v>24</v>
      </c>
      <c r="B117" s="24" t="s">
        <v>89</v>
      </c>
      <c r="C117" s="24" t="s">
        <v>22</v>
      </c>
      <c r="D117" s="24" t="s">
        <v>139</v>
      </c>
      <c r="E117" s="24" t="s">
        <v>25</v>
      </c>
      <c r="F117" s="25">
        <v>150000</v>
      </c>
      <c r="G117" s="27"/>
      <c r="H117" s="21">
        <f>F117+G117</f>
        <v>150000</v>
      </c>
    </row>
    <row r="118" spans="1:8" ht="14.45" customHeight="1" x14ac:dyDescent="0.2">
      <c r="A118" s="23" t="s">
        <v>93</v>
      </c>
      <c r="B118" s="24" t="s">
        <v>89</v>
      </c>
      <c r="C118" s="24" t="s">
        <v>22</v>
      </c>
      <c r="D118" s="24" t="s">
        <v>139</v>
      </c>
      <c r="E118" s="24" t="s">
        <v>94</v>
      </c>
      <c r="F118" s="25">
        <v>537000</v>
      </c>
      <c r="G118" s="27">
        <v>52510</v>
      </c>
      <c r="H118" s="21">
        <f>F118+G118</f>
        <v>589510</v>
      </c>
    </row>
    <row r="119" spans="1:8" ht="14.45" customHeight="1" x14ac:dyDescent="0.2">
      <c r="A119" s="19" t="s">
        <v>95</v>
      </c>
      <c r="B119" s="20" t="s">
        <v>96</v>
      </c>
      <c r="C119" s="20" t="s">
        <v>0</v>
      </c>
      <c r="D119" s="20" t="s">
        <v>0</v>
      </c>
      <c r="E119" s="20" t="s">
        <v>0</v>
      </c>
      <c r="F119" s="6">
        <f>F120</f>
        <v>329108.96000000002</v>
      </c>
      <c r="G119" s="6">
        <v>0</v>
      </c>
      <c r="H119" s="26">
        <f t="shared" ref="H119:H122" si="25">F119+G119</f>
        <v>329108.96000000002</v>
      </c>
    </row>
    <row r="120" spans="1:8" ht="16.5" customHeight="1" x14ac:dyDescent="0.2">
      <c r="A120" s="19" t="s">
        <v>97</v>
      </c>
      <c r="B120" s="20" t="s">
        <v>96</v>
      </c>
      <c r="C120" s="20" t="s">
        <v>69</v>
      </c>
      <c r="D120" s="20" t="s">
        <v>0</v>
      </c>
      <c r="E120" s="20" t="s">
        <v>0</v>
      </c>
      <c r="F120" s="6">
        <f>F121</f>
        <v>329108.96000000002</v>
      </c>
      <c r="G120" s="6">
        <v>0</v>
      </c>
      <c r="H120" s="26">
        <f t="shared" si="25"/>
        <v>329108.96000000002</v>
      </c>
    </row>
    <row r="121" spans="1:8" ht="28.9" customHeight="1" x14ac:dyDescent="0.2">
      <c r="A121" s="19" t="s">
        <v>98</v>
      </c>
      <c r="B121" s="20" t="s">
        <v>96</v>
      </c>
      <c r="C121" s="20" t="s">
        <v>69</v>
      </c>
      <c r="D121" s="20" t="s">
        <v>99</v>
      </c>
      <c r="E121" s="20" t="s">
        <v>0</v>
      </c>
      <c r="F121" s="6">
        <f>F122</f>
        <v>329108.96000000002</v>
      </c>
      <c r="G121" s="6">
        <v>0</v>
      </c>
      <c r="H121" s="26">
        <f t="shared" si="25"/>
        <v>329108.96000000002</v>
      </c>
    </row>
    <row r="122" spans="1:8" ht="14.45" customHeight="1" x14ac:dyDescent="0.2">
      <c r="A122" s="19" t="s">
        <v>100</v>
      </c>
      <c r="B122" s="20" t="s">
        <v>96</v>
      </c>
      <c r="C122" s="20" t="s">
        <v>69</v>
      </c>
      <c r="D122" s="20" t="s">
        <v>101</v>
      </c>
      <c r="E122" s="20" t="s">
        <v>0</v>
      </c>
      <c r="F122" s="6">
        <f>F123</f>
        <v>329108.96000000002</v>
      </c>
      <c r="G122" s="6">
        <v>0</v>
      </c>
      <c r="H122" s="26">
        <f t="shared" si="25"/>
        <v>329108.96000000002</v>
      </c>
    </row>
    <row r="123" spans="1:8" ht="28.9" customHeight="1" x14ac:dyDescent="0.2">
      <c r="A123" s="23" t="s">
        <v>24</v>
      </c>
      <c r="B123" s="24" t="s">
        <v>96</v>
      </c>
      <c r="C123" s="24" t="s">
        <v>69</v>
      </c>
      <c r="D123" s="24" t="s">
        <v>102</v>
      </c>
      <c r="E123" s="24" t="s">
        <v>25</v>
      </c>
      <c r="F123" s="25">
        <v>329108.96000000002</v>
      </c>
      <c r="G123" s="27">
        <v>0</v>
      </c>
      <c r="H123" s="21">
        <f>F123+G123</f>
        <v>329108.96000000002</v>
      </c>
    </row>
    <row r="124" spans="1:8" ht="28.9" customHeight="1" x14ac:dyDescent="0.2">
      <c r="A124" s="1" t="s">
        <v>158</v>
      </c>
      <c r="B124" s="20">
        <v>13</v>
      </c>
      <c r="C124" s="54" t="s">
        <v>157</v>
      </c>
      <c r="D124" s="20"/>
      <c r="E124" s="20"/>
      <c r="F124" s="6">
        <f>F125</f>
        <v>22000</v>
      </c>
      <c r="G124" s="6">
        <f>G125</f>
        <v>-751.74</v>
      </c>
      <c r="H124" s="6">
        <f>H125</f>
        <v>21248.26</v>
      </c>
    </row>
    <row r="125" spans="1:8" ht="28.9" customHeight="1" x14ac:dyDescent="0.2">
      <c r="A125" s="3" t="s">
        <v>158</v>
      </c>
      <c r="B125" s="55">
        <v>13</v>
      </c>
      <c r="C125" s="48" t="s">
        <v>10</v>
      </c>
      <c r="D125" s="55" t="s">
        <v>159</v>
      </c>
      <c r="E125" s="55"/>
      <c r="F125" s="56">
        <v>22000</v>
      </c>
      <c r="G125" s="56">
        <f>G126</f>
        <v>-751.74</v>
      </c>
      <c r="H125" s="56">
        <f>H126</f>
        <v>21248.26</v>
      </c>
    </row>
    <row r="126" spans="1:8" ht="28.9" customHeight="1" x14ac:dyDescent="0.2">
      <c r="A126" s="2" t="s">
        <v>158</v>
      </c>
      <c r="B126" s="24">
        <v>13</v>
      </c>
      <c r="C126" s="51" t="s">
        <v>10</v>
      </c>
      <c r="D126" s="24" t="s">
        <v>159</v>
      </c>
      <c r="E126" s="24">
        <v>730</v>
      </c>
      <c r="F126" s="25">
        <v>22000</v>
      </c>
      <c r="G126" s="27">
        <v>-751.74</v>
      </c>
      <c r="H126" s="57">
        <f>F126+G126</f>
        <v>21248.26</v>
      </c>
    </row>
    <row r="127" spans="1:8" ht="28.9" customHeight="1" x14ac:dyDescent="0.2">
      <c r="A127" s="19" t="s">
        <v>103</v>
      </c>
      <c r="B127" s="20" t="s">
        <v>104</v>
      </c>
      <c r="C127" s="20" t="s">
        <v>0</v>
      </c>
      <c r="D127" s="20" t="s">
        <v>0</v>
      </c>
      <c r="E127" s="20" t="s">
        <v>0</v>
      </c>
      <c r="F127" s="6">
        <f>F128</f>
        <v>815781.34000000008</v>
      </c>
      <c r="G127" s="7">
        <f t="shared" ref="F127:G129" si="26">G128</f>
        <v>0</v>
      </c>
      <c r="H127" s="57">
        <f>F127+G127</f>
        <v>815781.34000000008</v>
      </c>
    </row>
    <row r="128" spans="1:8" ht="14.45" customHeight="1" x14ac:dyDescent="0.2">
      <c r="A128" s="19" t="s">
        <v>105</v>
      </c>
      <c r="B128" s="20" t="s">
        <v>104</v>
      </c>
      <c r="C128" s="20" t="s">
        <v>22</v>
      </c>
      <c r="D128" s="20" t="s">
        <v>0</v>
      </c>
      <c r="E128" s="20" t="s">
        <v>0</v>
      </c>
      <c r="F128" s="6">
        <f>F129</f>
        <v>815781.34000000008</v>
      </c>
      <c r="G128" s="7">
        <f t="shared" si="26"/>
        <v>0</v>
      </c>
      <c r="H128" s="57">
        <f>F128+G128</f>
        <v>815781.34000000008</v>
      </c>
    </row>
    <row r="129" spans="1:18" ht="14.45" customHeight="1" x14ac:dyDescent="0.2">
      <c r="A129" s="19" t="s">
        <v>13</v>
      </c>
      <c r="B129" s="20" t="s">
        <v>104</v>
      </c>
      <c r="C129" s="20" t="s">
        <v>22</v>
      </c>
      <c r="D129" s="20" t="s">
        <v>14</v>
      </c>
      <c r="E129" s="20" t="s">
        <v>0</v>
      </c>
      <c r="F129" s="6">
        <f t="shared" si="26"/>
        <v>815781.34000000008</v>
      </c>
      <c r="G129" s="7">
        <f t="shared" si="26"/>
        <v>0</v>
      </c>
      <c r="H129" s="57">
        <f>F129+G129</f>
        <v>815781.34000000008</v>
      </c>
    </row>
    <row r="130" spans="1:18" ht="14.45" customHeight="1" x14ac:dyDescent="0.2">
      <c r="A130" s="58" t="s">
        <v>106</v>
      </c>
      <c r="B130" s="59" t="s">
        <v>104</v>
      </c>
      <c r="C130" s="59" t="s">
        <v>22</v>
      </c>
      <c r="D130" s="59" t="s">
        <v>107</v>
      </c>
      <c r="E130" s="59" t="s">
        <v>0</v>
      </c>
      <c r="F130" s="60">
        <f>F131+F132</f>
        <v>815781.34000000008</v>
      </c>
      <c r="G130" s="61">
        <f>G131+G132</f>
        <v>0</v>
      </c>
      <c r="H130" s="57">
        <f>H131+H132</f>
        <v>815781.34000000008</v>
      </c>
    </row>
    <row r="131" spans="1:18" ht="14.45" customHeight="1" x14ac:dyDescent="0.2">
      <c r="A131" s="62" t="s">
        <v>106</v>
      </c>
      <c r="B131" s="31" t="s">
        <v>104</v>
      </c>
      <c r="C131" s="31" t="s">
        <v>22</v>
      </c>
      <c r="D131" s="31" t="s">
        <v>108</v>
      </c>
      <c r="E131" s="31" t="s">
        <v>109</v>
      </c>
      <c r="F131" s="27">
        <f>580585.28+35196.06</f>
        <v>615781.34000000008</v>
      </c>
      <c r="G131" s="27"/>
      <c r="H131" s="21">
        <f>F131+G131</f>
        <v>615781.34000000008</v>
      </c>
    </row>
    <row r="132" spans="1:18" x14ac:dyDescent="0.2">
      <c r="A132" s="62" t="s">
        <v>106</v>
      </c>
      <c r="B132" s="63">
        <v>14</v>
      </c>
      <c r="C132" s="63" t="s">
        <v>22</v>
      </c>
      <c r="D132" s="31" t="s">
        <v>152</v>
      </c>
      <c r="E132" s="63" t="s">
        <v>109</v>
      </c>
      <c r="F132" s="21">
        <v>200000</v>
      </c>
      <c r="G132" s="21"/>
      <c r="H132" s="21">
        <v>200000</v>
      </c>
    </row>
    <row r="143" spans="1:18" x14ac:dyDescent="0.2">
      <c r="N143" s="4"/>
      <c r="O143" s="64"/>
      <c r="P143" s="64"/>
      <c r="Q143" s="65"/>
      <c r="R143" s="64"/>
    </row>
    <row r="144" spans="1:18" x14ac:dyDescent="0.2">
      <c r="N144" s="4"/>
      <c r="O144" s="64"/>
      <c r="P144" s="64"/>
      <c r="Q144" s="65"/>
      <c r="R144" s="64"/>
    </row>
    <row r="145" spans="14:18" x14ac:dyDescent="0.2">
      <c r="N145" s="5"/>
      <c r="O145" s="66"/>
      <c r="P145" s="66"/>
      <c r="Q145" s="67"/>
      <c r="R145" s="66"/>
    </row>
  </sheetData>
  <mergeCells count="2">
    <mergeCell ref="A2:H2"/>
    <mergeCell ref="A3:H3"/>
  </mergeCells>
  <pageMargins left="0.59055118110236227" right="0.39370078740157483" top="0.39370078740157483" bottom="0.39370078740157483" header="0.31496062992125984" footer="0.31496062992125984"/>
  <pageSetup paperSize="9" scale="69" orientation="portrait" r:id="rId1"/>
  <headerFooter>
    <oddFooter>&amp;C&amp;P из &amp;N</oddFooter>
  </headerFooter>
  <rowBreaks count="1" manualBreakCount="1">
    <brk id="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2017-12-26T07:21:36Z</dcterms:modified>
</cp:coreProperties>
</file>