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6605" windowHeight="8835" tabRatio="900" activeTab="11"/>
  </bookViews>
  <sheets>
    <sheet name="прил 1" sheetId="1" r:id="rId1"/>
    <sheet name="прил 3 доход" sheetId="2" r:id="rId2"/>
    <sheet name="Прил 5" sheetId="3" r:id="rId3"/>
    <sheet name="Прил 6" sheetId="4" r:id="rId4"/>
    <sheet name="Прил 7 расх" sheetId="5" r:id="rId5"/>
    <sheet name="Прил8" sheetId="6" r:id="rId6"/>
    <sheet name="Прил9" sheetId="7" r:id="rId7"/>
    <sheet name="Прил10" sheetId="8" r:id="rId8"/>
    <sheet name="Прил11" sheetId="9" r:id="rId9"/>
    <sheet name="Прил12" sheetId="10" r:id="rId10"/>
    <sheet name="Прил13" sheetId="11" r:id="rId11"/>
    <sheet name="Прил14" sheetId="12" r:id="rId12"/>
  </sheets>
  <definedNames>
    <definedName name="_xlnm._FilterDatabase" localSheetId="2" hidden="1">'Прил 5'!$A$8:$I$30</definedName>
    <definedName name="_xlnm._FilterDatabase" localSheetId="3" hidden="1">'Прил 6'!$A$7:$G$39</definedName>
    <definedName name="_xlnm._FilterDatabase" localSheetId="4" hidden="1">'Прил 7 расх'!$A$7:$I$227</definedName>
    <definedName name="_xlnm.Print_Titles" localSheetId="0">'прил 1'!$4:$5</definedName>
    <definedName name="_xlnm.Print_Titles" localSheetId="2">'Прил 5'!$7:$7</definedName>
    <definedName name="_xlnm.Print_Titles" localSheetId="4">'Прил 7 расх'!$6:$6</definedName>
    <definedName name="_xlnm.Print_Area" localSheetId="1">'прил 3 доход'!$A$1:$C$47</definedName>
  </definedNames>
  <calcPr fullCalcOnLoad="1"/>
</workbook>
</file>

<file path=xl/sharedStrings.xml><?xml version="1.0" encoding="utf-8"?>
<sst xmlns="http://schemas.openxmlformats.org/spreadsheetml/2006/main" count="2313" uniqueCount="638">
  <si>
    <t>№ п/п</t>
  </si>
  <si>
    <t>Наименование</t>
  </si>
  <si>
    <t>ЦСР</t>
  </si>
  <si>
    <t>ВР</t>
  </si>
  <si>
    <t>ВСЕГО</t>
  </si>
  <si>
    <t>65 0 00 00000</t>
  </si>
  <si>
    <t>1.1</t>
  </si>
  <si>
    <t>Социальное обеспечение и иные выплаты населению</t>
  </si>
  <si>
    <t>2</t>
  </si>
  <si>
    <t>Обеспечение качественными жилищно-коммунальными услугами и развитие электроэнергетики на 2012-2019 годы</t>
  </si>
  <si>
    <t>Содействие развитию благоустройства территорий муниципальных образований в Республике Саха (Якутия)</t>
  </si>
  <si>
    <t>69 8 00 00000</t>
  </si>
  <si>
    <t>Закупка товаров, работ и услуг для обеспечения государственных (муниципальных) нужд</t>
  </si>
  <si>
    <t>3</t>
  </si>
  <si>
    <t>Создание условий для духовно-культурного развития народов Якутии на 2012-2019 годы</t>
  </si>
  <si>
    <t>74 0 00 00000</t>
  </si>
  <si>
    <t>Обеспечение развития культурно-досуговой деятельности</t>
  </si>
  <si>
    <t>74 2 00 00000</t>
  </si>
  <si>
    <t>Культурно-массовые и информационно-просветительские мероприятия</t>
  </si>
  <si>
    <t>74 2 00 11013</t>
  </si>
  <si>
    <t>Расходы на обеспечение деятельности (оказание услуг) муниципальных учреждений</t>
  </si>
  <si>
    <t>74 2 00 22001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</si>
  <si>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</si>
  <si>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</si>
  <si>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4</t>
  </si>
  <si>
    <t>Развитие транспортного комплекса Республики Саха (Якутия) на 2012-2019 годы</t>
  </si>
  <si>
    <t>5</t>
  </si>
  <si>
    <t>99 0 00 00000</t>
  </si>
  <si>
    <t>98 0 00 00000</t>
  </si>
  <si>
    <t>Организация и проведение меропртиятий в сфере физической культуры и массового спорта</t>
  </si>
  <si>
    <t>98 2 00 10080</t>
  </si>
  <si>
    <t>1</t>
  </si>
  <si>
    <t>Непрограммные расходы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</si>
  <si>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</si>
  <si>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</si>
  <si>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Расходы на содержание органов местного самоуправления</t>
  </si>
  <si>
    <t>99 1 00 11410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</si>
  <si>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</si>
  <si>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</si>
  <si>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</si>
  <si>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</si>
  <si>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800</t>
  </si>
  <si>
    <t>Глава муниципального образования</t>
  </si>
  <si>
    <t>99 1 00 1160</t>
  </si>
  <si>
    <t>99 1 00 11600</t>
  </si>
  <si>
    <t>1.2</t>
  </si>
  <si>
    <t>Прочие непрограммные расходы</t>
  </si>
  <si>
    <t>99 5 00 00000</t>
  </si>
  <si>
    <t>99 5 00 71100</t>
  </si>
  <si>
    <t>99 5 00 91002</t>
  </si>
  <si>
    <t>99 5 00 91003</t>
  </si>
  <si>
    <t>1.3</t>
  </si>
  <si>
    <t>Межбюджетные трансферты</t>
  </si>
  <si>
    <t>99 6 00 00000</t>
  </si>
  <si>
    <t>Субсидии, передаваемые в государственный бюджет (отрицательный трансферт)</t>
  </si>
  <si>
    <t>99 6 00 88300</t>
  </si>
  <si>
    <t>500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</si>
  <si>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</si>
  <si>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</si>
  <si>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Условно утвержденные расходы</t>
  </si>
  <si>
    <t/>
  </si>
  <si>
    <t>ВЕД</t>
  </si>
  <si>
    <t>РЗ</t>
  </si>
  <si>
    <t>ПР</t>
  </si>
  <si>
    <t>КОСГУ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</si>
  <si>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</si>
  <si>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</si>
  <si>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</si>
  <si>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</si>
  <si>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</si>
  <si>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государственных (муниципальных) органов</t>
  </si>
  <si>
    <t>121</t>
  </si>
  <si>
    <t>Заработная плата</t>
  </si>
  <si>
    <t>211</t>
  </si>
  <si>
    <t>Начисл. на  опл.труд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</si>
  <si>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</si>
  <si>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</si>
  <si>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</si>
  <si>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122</t>
  </si>
  <si>
    <t>212</t>
  </si>
  <si>
    <t>Возмещение расходов, связанных с проездом в отпуск</t>
  </si>
  <si>
    <t>1101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</si>
  <si>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</si>
  <si>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1104</t>
  </si>
  <si>
    <t>222</t>
  </si>
  <si>
    <t>Прочие услуги</t>
  </si>
  <si>
    <t>226</t>
  </si>
  <si>
    <t>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</si>
  <si>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</si>
  <si>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</si>
  <si>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</si>
  <si>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</si>
  <si>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Услуги в области информационных технологий</t>
  </si>
  <si>
    <t>1136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</si>
  <si>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</si>
  <si>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</si>
  <si>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</si>
  <si>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</si>
  <si>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</si>
  <si>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</si>
  <si>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</si>
  <si>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Подписка на периодические и справочные издания</t>
  </si>
  <si>
    <t>1137</t>
  </si>
  <si>
    <t>340</t>
  </si>
  <si>
    <t>Приобретение прочих материальных запасов</t>
  </si>
  <si>
    <t>Соц.пос.от гос.сект.</t>
  </si>
  <si>
    <t>263</t>
  </si>
  <si>
    <t>Уплата налогов, сборов и иных платежей</t>
  </si>
  <si>
    <t>850</t>
  </si>
  <si>
    <t>851</t>
  </si>
  <si>
    <t>290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</si>
  <si>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</si>
  <si>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</si>
  <si>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852</t>
  </si>
  <si>
    <t>853</t>
  </si>
  <si>
    <t>Уплата штрафов, пеней за несвоевременную уплату налогов и сборов, другие экономические санкции</t>
  </si>
  <si>
    <t>1144</t>
  </si>
  <si>
    <t>Другие общегосударственные вопросы</t>
  </si>
  <si>
    <t>13</t>
  </si>
  <si>
    <t>Другие расходы по оплате транспортных услуг</t>
  </si>
  <si>
    <t>1125</t>
  </si>
  <si>
    <t>Приобретение горюче-смазочных материалов</t>
  </si>
  <si>
    <t>Представительские расходы, прием и обслуживание делегаций</t>
  </si>
  <si>
    <t>03</t>
  </si>
  <si>
    <t>НАЦ.БЕЗОПАСНОСТЬ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</si>
  <si>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</si>
  <si>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</si>
  <si>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расходы по содержанию имущества</t>
  </si>
  <si>
    <t>НАЦИОНАЛЬНАЯ ЭКОНОМИКА</t>
  </si>
  <si>
    <t>Дорожное хозяйство (дорожные фонды)</t>
  </si>
  <si>
    <t>Текущий и капитальный ремонт и реставрация нефинансовых активов</t>
  </si>
  <si>
    <t>ЖИЛИЩНО-КОММУНАЛЬНОЕ ХОЗЯЙСТВО</t>
  </si>
  <si>
    <t>05</t>
  </si>
  <si>
    <t>Благоустройство</t>
  </si>
  <si>
    <t>Иные работы и услуги по подстатье 226</t>
  </si>
  <si>
    <t>КУЛЬТУРА, КИНЕМАТОГРАФИЯ</t>
  </si>
  <si>
    <t>08</t>
  </si>
  <si>
    <t>Культура</t>
  </si>
  <si>
    <t>Приобретение (изготовление) подарочной и сувенирной продукции, не предназначенной для дальнейшей перепродажи</t>
  </si>
  <si>
    <t>Установка, наладка, монтаж пожарной, охранной сигнализации, локально-вычислительных сетей, систем видеонаблюдения, контроля доступа и другие монтажные работы</t>
  </si>
  <si>
    <t>ФИЗИЧЕСКАЯ КУЛЬТУРА И СПОРТ</t>
  </si>
  <si>
    <t>11</t>
  </si>
  <si>
    <t>Организация и проведение мероприятий в сфере физической культуры и массового спорта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</si>
  <si>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</si>
  <si>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</si>
  <si>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</si>
  <si>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</si>
  <si>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Иные межбюджетные трансферты</t>
  </si>
  <si>
    <t>Переч.др.бюджетам</t>
  </si>
  <si>
    <t>Администрация муниципального образования "Ботуобуйинский наслег" Мирнинского района Республики Саха (Якутия)</t>
  </si>
  <si>
    <t>Услуги по страхованию</t>
  </si>
  <si>
    <t>Плата за обучение на курсы повышения квалификации, подготовки и переподготовки специалистов</t>
  </si>
  <si>
    <t>Иные расходы по статье 290</t>
  </si>
  <si>
    <t>Увеличение стоимости основных средств</t>
  </si>
  <si>
    <t>Приобретение (изготовление) основных средств</t>
  </si>
  <si>
    <t>Безвозмездное перечисление, кроме государственных</t>
  </si>
  <si>
    <t>Приобретение продуктов питания</t>
  </si>
  <si>
    <t>Приобретение медикаментов и перевязочных средств</t>
  </si>
  <si>
    <t xml:space="preserve">Дорожное хозяйство </t>
  </si>
  <si>
    <t>Другие вопросы в области национальной экономики</t>
  </si>
  <si>
    <t>12</t>
  </si>
  <si>
    <t>Приобретение строительных матерриалов</t>
  </si>
  <si>
    <t>СОЦИАЛЬНАЯ ПОЛИТИКА</t>
  </si>
  <si>
    <t>10</t>
  </si>
  <si>
    <t>Социальное обеспечение населения</t>
  </si>
  <si>
    <t>Оказание материальной помощи гражданам</t>
  </si>
  <si>
    <t>Перечисления другим бюджетам</t>
  </si>
  <si>
    <t>Утвержденный бюджет</t>
  </si>
  <si>
    <t>Развитие предпринимательства в МО "Ботуобуйинский наслег" на 2013-2017 г.г.</t>
  </si>
  <si>
    <t>Развитие физической культуры и спорта в МО "Ботуобуйинский наслег" на 2013-2017 годы</t>
  </si>
  <si>
    <t>Предоставление субсидии бюджетной организации МБУ</t>
  </si>
  <si>
    <t>99 1 00 22001</t>
  </si>
  <si>
    <t>Расходы на обеспечение  деятельности (оказание услуг) муниципальных учреждений</t>
  </si>
  <si>
    <t>Безвозмездные перечисления государственным и муниципальным организациям</t>
  </si>
  <si>
    <t>РГ</t>
  </si>
  <si>
    <t>Услуги по охране труда</t>
  </si>
  <si>
    <t>Страхование имущества</t>
  </si>
  <si>
    <t>Медосмотр работников</t>
  </si>
  <si>
    <t>Выполнение других обязательств муниципальным образованиям</t>
  </si>
  <si>
    <t>99 5 00 91018</t>
  </si>
  <si>
    <t>Социальное обеспечение</t>
  </si>
  <si>
    <t>Приобретение МЗ</t>
  </si>
  <si>
    <t>1.5</t>
  </si>
  <si>
    <t>Код бюджетной классификации Российской Федерации</t>
  </si>
  <si>
    <t>headd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</si>
  <si>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</si>
  <si>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</si>
  <si>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</si>
  <si>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</si>
  <si>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</si>
  <si>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</si>
  <si>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</si>
  <si>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</si>
  <si>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</si>
  <si>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</si>
  <si>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</si>
  <si>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</si>
  <si>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</si>
  <si>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</si>
  <si>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</si>
  <si>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</si>
  <si>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</si>
  <si>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</si>
  <si>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</si>
  <si>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</si>
  <si>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</si>
  <si>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поселний</t>
  </si>
  <si>
    <t>808 1 08 00000 00 0000 000</t>
  </si>
  <si>
    <t>ГОСУДАРСТВЕННАЯ ПОШЛИНА</t>
  </si>
  <si>
    <t>808 1 08 04020 01 0000 110</t>
  </si>
  <si>
    <t>Гос.пошлина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</si>
  <si>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 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</si>
  <si>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</si>
  <si>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</si>
  <si>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</si>
  <si>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</si>
  <si>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808 1 11 05035 10 0000 120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</si>
  <si>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мунициальных бюджетных и автономных учреждений)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</si>
  <si>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</si>
  <si>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</si>
  <si>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</si>
  <si>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808 2 02 02000 00 0000 151</t>
  </si>
  <si>
    <t>Субсидии бюджетам субъектов Российской Федерации</t>
  </si>
  <si>
    <t>000 2 02 03000 00 0000 151</t>
  </si>
  <si>
    <t xml:space="preserve">Субвенции бюджетам субъектов Российской Федерации </t>
  </si>
  <si>
    <t>808 2 02 03003 10 0000 151</t>
  </si>
  <si>
    <t>Субвенции бюджетам поселений на государственную регистрацию актов гражданского состояния</t>
  </si>
  <si>
    <t>808 2 02 03015 10 0000 151</t>
  </si>
  <si>
    <t>Субвенции бюджетам поселений на осуществление первичного воинского учета на территориях, где отстсвтуют военные комиссариаты</t>
  </si>
  <si>
    <t>808 2 02 04000 00 0000 151</t>
  </si>
  <si>
    <t>808 2 02 04012 10 0000 151</t>
  </si>
  <si>
    <t>808 2 07 00000 00 0000 180</t>
  </si>
  <si>
    <t xml:space="preserve">Прочие безвозмездные поступления </t>
  </si>
  <si>
    <t>808 2 07 05030 10 0000 180</t>
  </si>
  <si>
    <t>Прочие безвозмездные поступления в бюджеты поселений</t>
  </si>
  <si>
    <t>808 2 19 05000 10 0000 151</t>
  </si>
  <si>
    <t>Возврат остатков субсидий, субвенций и иных межбюджетных трансфертов прошлых лет</t>
  </si>
  <si>
    <t>ИТОГО</t>
  </si>
  <si>
    <t>Межбюдетных трансферты  получаемые из других бюджетов бюджетной системы Российской Федерации</t>
  </si>
  <si>
    <t>Код дохода</t>
  </si>
  <si>
    <t>000 2 00 00000 00 0000 000</t>
  </si>
  <si>
    <t xml:space="preserve"> рублей</t>
  </si>
  <si>
    <t>№</t>
  </si>
  <si>
    <t>Источники</t>
  </si>
  <si>
    <t xml:space="preserve"> Источники финансирования  дефицита бюджета, всего</t>
  </si>
  <si>
    <t>Муниципальные ценные бумаги</t>
  </si>
  <si>
    <t>1.1.</t>
  </si>
  <si>
    <t>привлечение основного долга</t>
  </si>
  <si>
    <t>1.2.</t>
  </si>
  <si>
    <t>погашение основного долга</t>
  </si>
  <si>
    <t>Кредиты кредитных организаций</t>
  </si>
  <si>
    <t>2.1.</t>
  </si>
  <si>
    <t>2.2.</t>
  </si>
  <si>
    <t xml:space="preserve">Бюджетные кредиты от других бюджетов бюджетной системы </t>
  </si>
  <si>
    <t>3.1.</t>
  </si>
  <si>
    <t>3.2.</t>
  </si>
  <si>
    <t>4.</t>
  </si>
  <si>
    <t>Изменение остатков средств на счетах</t>
  </si>
  <si>
    <t>4.1.</t>
  </si>
  <si>
    <t>на начало года</t>
  </si>
  <si>
    <t>4.2.</t>
  </si>
  <si>
    <t>на конец года</t>
  </si>
  <si>
    <t>5.</t>
  </si>
  <si>
    <t>Иные источники финансирования дефицита бюджета</t>
  </si>
  <si>
    <t>5.1.</t>
  </si>
  <si>
    <t>Поступления от продажи акций и иных форм участия в капитале, находящихся в собственности муниципального образования</t>
  </si>
  <si>
    <t>5.2.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</si>
  <si>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</si>
  <si>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5.3.</t>
  </si>
  <si>
    <t>Погашение обязательств за счет прочих источников внутреннего финансирования дефицитов бюджетов</t>
  </si>
  <si>
    <t>5.4.</t>
  </si>
  <si>
    <t xml:space="preserve">Бюджетные кредиты, предоставленные из местного бюджета другим бюджетам бюджетной системы Российской Федерации </t>
  </si>
  <si>
    <t>5.4.1.</t>
  </si>
  <si>
    <t>предоставление кредита</t>
  </si>
  <si>
    <t>5.4.2.</t>
  </si>
  <si>
    <t>погашение кредита</t>
  </si>
  <si>
    <t>07</t>
  </si>
  <si>
    <t xml:space="preserve">Прочие мерлприятия по благоустройству </t>
  </si>
  <si>
    <t>00</t>
  </si>
  <si>
    <t>Транспортные услуги лектора (Подготовка к ЕГЭ, ОГЭ</t>
  </si>
  <si>
    <t>Единовременная адресная помощь вновь прибывшим специалистам образования</t>
  </si>
  <si>
    <t>к решению Сессии наслежного Совета</t>
  </si>
  <si>
    <t>Приложение №6</t>
  </si>
  <si>
    <t xml:space="preserve">к решению Ботуобуйинского наслежного совета </t>
  </si>
  <si>
    <t>Коммунальные расходы (водоснабжение)</t>
  </si>
  <si>
    <t>Коммунальные расходы (канализация)</t>
  </si>
  <si>
    <t>808 2 02 02999 10 6603 151</t>
  </si>
  <si>
    <t>Софинансирование расходных обязательств по реализации муниципальной программы, направленной на комплексное развитие муниципального образования</t>
  </si>
  <si>
    <t>Приложение №5</t>
  </si>
  <si>
    <t>Приложение №7</t>
  </si>
  <si>
    <t>в рублях</t>
  </si>
  <si>
    <t>в том числе:</t>
  </si>
  <si>
    <t>Обязательства</t>
  </si>
  <si>
    <t>привлечение</t>
  </si>
  <si>
    <t>погашение</t>
  </si>
  <si>
    <t>Бюджетные кредиты, полученные от бюджетов других уровней бюджетной системы</t>
  </si>
  <si>
    <t>Муниципальный внутренний долг, всего</t>
  </si>
  <si>
    <t>Бюджетные кредиты от других уровней бюджетной системы</t>
  </si>
  <si>
    <t>Муниципальные гарантии</t>
  </si>
  <si>
    <t>Иные долговые обязательства</t>
  </si>
  <si>
    <t>Цель гарантирования</t>
  </si>
  <si>
    <t>Наименование принципала</t>
  </si>
  <si>
    <t>Сумма гарантирования</t>
  </si>
  <si>
    <t>Наличие права регрессивного требования</t>
  </si>
  <si>
    <t>Иные условия предоставления муниципальных гарантий</t>
  </si>
  <si>
    <t>Всего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</si>
  <si>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</si>
  <si>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</t>
  </si>
  <si>
    <t>За счет расходов местного бюджета</t>
  </si>
  <si>
    <t>Приложение №12</t>
  </si>
  <si>
    <t>Код бюджетной классификации</t>
  </si>
  <si>
    <t>Наименование платежа</t>
  </si>
  <si>
    <t>Процент отчисления</t>
  </si>
  <si>
    <t>2018 г.</t>
  </si>
  <si>
    <t>2019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</si>
  <si>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</si>
  <si>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</si>
  <si>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</si>
  <si>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</si>
  <si>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</si>
  <si>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</si>
  <si>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</si>
  <si>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</si>
  <si>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</si>
  <si>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</si>
  <si>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</si>
  <si>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182 1 09 04053 10 0000 110</t>
  </si>
  <si>
    <t>Земельный налог (по обязательствам, возникшим до        1 января 2006 года), мобилизуемый на территориях поселений</t>
  </si>
  <si>
    <t>808 1 11 01050 10 0000 120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</si>
  <si>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</si>
  <si>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808 1 11 02033 10 0000 120</t>
  </si>
  <si>
    <t>Доходы от размещения временно свободных средств бюджетов поселений</t>
  </si>
  <si>
    <t>808 1 11 02085 10 0000 120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</si>
  <si>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</si>
  <si>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808 1 11 03050 10 0000 120</t>
  </si>
  <si>
    <t>Проценты, полученные от предоставления бюджетных кредитов внутри страны за счет средств бюджетов поселений</t>
  </si>
  <si>
    <t>808 1 11 05025 10 0000 120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</si>
  <si>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</si>
  <si>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808 1 11 05027 10 0000 120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</si>
  <si>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</si>
  <si>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</si>
  <si>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808 1 11 05075 10 0000 120</t>
  </si>
  <si>
    <t>Доходы от сдачи в аренду имущества, составляющего казну поселений (за исключением земельных участков)</t>
  </si>
  <si>
    <t>808 1 11 05093 10 0000 120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</si>
  <si>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поселений</t>
  </si>
  <si>
    <t>808 1 11 08050 10 0000 120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</si>
  <si>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</t>
  </si>
  <si>
    <t>808 1 11 09015 10 0000 120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</si>
  <si>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поселений</t>
  </si>
  <si>
    <t>808 1 11 09025 10 0000 120</t>
  </si>
  <si>
    <t>Доходы от распоряжения правами на результаты научно-технической деятельности, находящимися в собственности поселений</t>
  </si>
  <si>
    <t>808 1 11 09035 10 0000 120</t>
  </si>
  <si>
    <t>Доходы от эксплуатации и использования имущества автомобильных дорог, находящихся в собственности поселений</t>
  </si>
  <si>
    <t>808 1 11 09045 10 0000 120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</si>
  <si>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</si>
  <si>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808 1 12 04051 10 0000 120</t>
  </si>
  <si>
    <t>Плата за использование лесов, расположенных на землях иных категорий, находящихся в  собственности поселений, в части платы по договору купли-продажи лесных насаждений</t>
  </si>
  <si>
    <t>808 1 12 04052 10 0000 120</t>
  </si>
  <si>
    <t>Плата за использование лесов, расположенных на землях иных категорий, находящихся в  собственности поселений, в части арендной платы</t>
  </si>
  <si>
    <t>808 1 12 05050 10 0000 120</t>
  </si>
  <si>
    <t>Плата за пользование водными объектами, находящимися в собственности поселений</t>
  </si>
  <si>
    <t>808 1 13 01540 10 0000 130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</si>
  <si>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</si>
  <si>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808 1 13 01995 10 0000 130</t>
  </si>
  <si>
    <t>Прочие доходы от оказания платных услуг (работ) получателями средств бюджетов сельских поселений</t>
  </si>
  <si>
    <t>808 1 13 02065 10 0000 130</t>
  </si>
  <si>
    <t>Доходы, поступающие в порядке возмещения расходов, понесенных в связи с эксплуатацией  имущества сельских поселений</t>
  </si>
  <si>
    <t>808 1 13 02995 10 0000 130</t>
  </si>
  <si>
    <t>Прочие доходы от компенсации затрат бюджетов сельских поселений</t>
  </si>
  <si>
    <t>808 1 14 01050 10 0000 410</t>
  </si>
  <si>
    <t>Доходы от продажи квартир, находящихся в собственности сельских поселений</t>
  </si>
  <si>
    <t>808 1 14 02052 10 0000 410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</si>
  <si>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</si>
  <si>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808 1 14 02052 10 0000 440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</si>
  <si>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</t>
  </si>
  <si>
    <t>808 1 14 02053 10 0000 410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</si>
  <si>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</si>
  <si>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808 1 14 02053 10 0000 440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</si>
  <si>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</t>
  </si>
  <si>
    <t>808 1 14 03050 10 0000 410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</si>
  <si>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</si>
  <si>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808 1 14 03050 10 0000 440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</si>
  <si>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</si>
  <si>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808 1 14 04050 05 0000 420</t>
  </si>
  <si>
    <t>Доходы от продажи нематериальных активов, находящихся в собственности муниципальных районов</t>
  </si>
  <si>
    <t>808 1 14 06025 10 0000 430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</si>
  <si>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</si>
  <si>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808 1 16 18050 10 0000 140</t>
  </si>
  <si>
    <t>Денежные взыскания (штрафы) за нарушение бюджетного законодательства (в части бюджетов сельских поселений)</t>
  </si>
  <si>
    <t>808 1 16 21050 10 0000 140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</si>
  <si>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</si>
  <si>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808 1 16 23051 10 0000 140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</si>
  <si>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</si>
  <si>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808 1 16 23052 10 0000 140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</si>
  <si>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</si>
  <si>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808 1 16 25074 10 0000 140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</si>
  <si>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</si>
  <si>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808 1 16 25085 10 0000 140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</si>
  <si>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</si>
  <si>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808 1 16 30015 01 0000 140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</si>
  <si>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</si>
  <si>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808 1 16 32000 10 0000 140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</si>
  <si>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</si>
  <si>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808 1 16 33050 10 0000 140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</si>
  <si>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</si>
  <si>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808 1 16 37040 10 0000 140</t>
  </si>
  <si>
    <t>Поступления  сумм в возмещение вреда, причиняемого автомобильным дорогам местного значения    транспортными средствами, осуществляющими перевозки тяжеловесных и  (или) крупногабаритных грузов, зачисляемые в бюджеты поселений</t>
  </si>
  <si>
    <t>808 1 16 42050 10 0000 140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</si>
  <si>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поселений</t>
  </si>
  <si>
    <t>808 1 16 46000 10 0000 140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</si>
  <si>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</t>
  </si>
  <si>
    <t>808 1 16 51040 02 0000 140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</si>
  <si>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</si>
  <si>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808 1 16 90050 10 0000 140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</si>
  <si>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</si>
  <si>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808 1 17 01050 10 0000 180</t>
  </si>
  <si>
    <t>Невыясненные поступления, зачисляемые в бюджеты сельских поселений</t>
  </si>
  <si>
    <t>808 1 17 02020 10 0000 180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</si>
  <si>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</si>
  <si>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808 1 17 05050 10 0000 180</t>
  </si>
  <si>
    <t>Прочие неналоговые доходы бюджетов сельских поселений</t>
  </si>
  <si>
    <t>Прогнозируемый объем поступления доходов в  Бюджет муниципального образования "Ботуобуйинский наслег" Мирнинского района Республики Саха (Якутия) на 2018 год</t>
  </si>
  <si>
    <t>№ ____ от "____" ________ 2017 г.</t>
  </si>
  <si>
    <t>№ ___ от "___" _____________2017 г.</t>
  </si>
  <si>
    <t>Распределение бюджетных ассигнований по разделам, подразделам, целевым статьям и видам 
расходов классификации расходов бюджета в ведомственной структуре расходов на 2018 год</t>
  </si>
  <si>
    <t>Приобретение ГСМ</t>
  </si>
  <si>
    <t>Командировочные расходы</t>
  </si>
  <si>
    <t>№ _____ от "___"_____________ 20___ г.</t>
  </si>
  <si>
    <t>Распределение бюджетных ассигнований по целевым статьям и группам видов расходов на реализацию муниципальных программ на 2018 год</t>
  </si>
  <si>
    <t>00 0 00 00000</t>
  </si>
  <si>
    <t>000</t>
  </si>
  <si>
    <t>ВЦП "Тас-Юрях доброжелательны к детям"</t>
  </si>
  <si>
    <t xml:space="preserve">Иные социальные выплатыотдельным категориям гражданампо муниципальным правовым актаммуниципальных образований </t>
  </si>
  <si>
    <t>65 В 00 70500</t>
  </si>
  <si>
    <t>ВЦП "Обеспечение содержания, ремонта автомобильных дорог, комплексное благоустройство улично-дорожной сети с.Тас-Юрях"</t>
  </si>
  <si>
    <t>Текущее содержание и ремонт автомобильных дорог общего пользования и инженерных сооружений на них</t>
  </si>
  <si>
    <t>69 8 00 10007</t>
  </si>
  <si>
    <t>ВЦП "Поддержка молодежи с.Тас-Юрях"</t>
  </si>
  <si>
    <t>73 0 00 00000</t>
  </si>
  <si>
    <t>Организация и проведение мероприятий в области муниципальной политики"</t>
  </si>
  <si>
    <t>73 2 00 11110</t>
  </si>
  <si>
    <t>ВЦП "Развитие культуры и народного творчества"</t>
  </si>
  <si>
    <t>Прочие транспортные услуги</t>
  </si>
  <si>
    <t>Приобретение материальных запасов</t>
  </si>
  <si>
    <t>Прочие выплаты</t>
  </si>
  <si>
    <t>Прочие транспортные расходы</t>
  </si>
  <si>
    <t>Программные расходы</t>
  </si>
  <si>
    <t>ВЦП "Тас-Юрях, доброжелательный к детям"</t>
  </si>
  <si>
    <t>Иные социальные выплаты отдельным категриям граждан по муниципальным правовым актам муниципальных образований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</si>
  <si>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</si>
  <si>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населения</t>
  </si>
  <si>
    <t>Иные выплаты населению</t>
  </si>
  <si>
    <t>Прочие расходы</t>
  </si>
  <si>
    <t>ВЦП "Развитие физической культуры и спорта в с.Тас-Юрях"</t>
  </si>
  <si>
    <t>Расходы на содержание управлением муниципальным имуществом и земельными ресурсами</t>
  </si>
  <si>
    <t>Прочие закупки товаров, работ и услуг для обеспечения государственных (муниципальных) нужд</t>
  </si>
  <si>
    <t>Выполнение других обязательств муниципальных образований (пенсионное обеспечение)</t>
  </si>
  <si>
    <t>Молодежная политика</t>
  </si>
  <si>
    <t>ОБРАЗОВАНИЕ</t>
  </si>
  <si>
    <t>ВЦП "Развитие предпринимательства МО "Ботуобуйинский наслег"</t>
  </si>
  <si>
    <t>6</t>
  </si>
  <si>
    <t>Сумма на 2018 г</t>
  </si>
  <si>
    <t>Распределение бюджетных ассигнований по целевым статьям и группам видов расходов на реализацию непрограммных расходов на 2018 год</t>
  </si>
  <si>
    <t>№ _____ от "____" ____________ 20___ г.</t>
  </si>
  <si>
    <t>Пенсионное обеспечение</t>
  </si>
  <si>
    <t>на 2018 год</t>
  </si>
  <si>
    <t>На 01 января 2019 года</t>
  </si>
  <si>
    <t>Программа муниципальных гарантий МО "Ботуобуйинский наслег" Мирнинского района Республики Саха (Якутия) на 2018 год</t>
  </si>
  <si>
    <t>1. Перечень, подлежащих предоставлению муниципальных гарантий в 2018 году</t>
  </si>
  <si>
    <t>2. Общий объем бюджетных ассигнований, предусмотренных на исполнение муниципальных гарантий МО "Ботуобуйинский наслег" Мирнинского района Республики Саха (якутия) по возможным гарантийным случаям в 2018 году</t>
  </si>
  <si>
    <t>2020 г.</t>
  </si>
  <si>
    <t>Расходы по предупреждению и ликвидации последствий чрезвычайных ситуаций и стихийных бедствий природного и технологенного характера</t>
  </si>
  <si>
    <t>83 2 00 1003Г</t>
  </si>
  <si>
    <t>83 2 00 00000</t>
  </si>
  <si>
    <t>99 5 00 70000</t>
  </si>
  <si>
    <t>Источники финансирования дефицита бюджета МО "Ботуобуйинский наслег"                                                                             Мирнинского района Республики Саха (Якутия) на 2018 год</t>
  </si>
  <si>
    <t>Исполнение муниципальных гарантий МО "Ботуобуйинский наслег" Мирнинского района</t>
  </si>
  <si>
    <t>Расчет верхнего предела муниципального внутреннего долга МО "Ботуобуйинский наслег" Мирнинского района Республики Саха (Якутия) на 01 января 2018 года</t>
  </si>
  <si>
    <t>Программа муниципальных внутренних заимствований МО "Ботуобуйинский наслег" Мирнинского района Республики Саха (якутия) на 2018 год</t>
  </si>
  <si>
    <t>600</t>
  </si>
  <si>
    <t>Нормативы отчислений налоговых и неналоговых доходов в бюджет муниципального образования  "Ботуобуйинский наслег" Мирнинского района Республики Саха (Якутия)                  на 2018 год и на плановый период 2019 и 2020 годы</t>
  </si>
  <si>
    <t>Други вопросы в области национальной экономики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</si>
  <si>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</si>
  <si>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Премии и гранты</t>
  </si>
  <si>
    <t>Выплата государственных премий, денежных компенсацаций, надбавок и иных выплат</t>
  </si>
  <si>
    <t>Повышение конкурентоспособности субъектов малого и среднего предпринимательства, производящих и реализующих товары (работы, услуги)</t>
  </si>
  <si>
    <t>Предоставление грантов начинающим субъектам малого предпринимательства</t>
  </si>
  <si>
    <t>Выполнение других обязательств муниципальных образований</t>
  </si>
  <si>
    <t>Резервный фонд местной администрации</t>
  </si>
  <si>
    <t>Предоставление субсидий бюджетным, автономным учреждениям и иным некоммерческим организациям</t>
  </si>
  <si>
    <t>Начисление  на  оплату труда</t>
  </si>
  <si>
    <t>Руководство и управление в сфере установленных функций органов местного самоуправления</t>
  </si>
  <si>
    <t>Приложение 3</t>
  </si>
  <si>
    <t>2018 год</t>
  </si>
  <si>
    <t>в том числе: со сроками погашения, переходящими за 2018 год</t>
  </si>
  <si>
    <t>Приложение №9</t>
  </si>
  <si>
    <t>Оценка на 01 января 2019 года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</si>
  <si>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</si>
  <si>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</si>
  <si>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</si>
  <si>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</si>
  <si>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120</t>
  </si>
  <si>
    <t>Фонд оплаты труда государственных (муниципальных) органов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</si>
  <si>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</si>
  <si>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</si>
  <si>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17-365</t>
  </si>
  <si>
    <t>Иные закупки товаров, работ и услуг для обеспечения государственных (муниципальных) нужд</t>
  </si>
  <si>
    <t>240</t>
  </si>
  <si>
    <t>Транспортные услуги</t>
  </si>
  <si>
    <t>Коммунальные услуги</t>
  </si>
  <si>
    <t>Увелич.стоим.мат.зап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</si>
  <si>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</si>
  <si>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</si>
  <si>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</si>
  <si>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</si>
  <si>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17-783</t>
  </si>
  <si>
    <t>Субвенция на осуществление первичного воинского учета на территориях, где отсутствуют военные комиссариты (в части ГО, МП, ГП)</t>
  </si>
  <si>
    <t>Выполнение отдльных государственных полномочий по государственной регистрации актов гражданского состояния</t>
  </si>
  <si>
    <t>Расходы по управлению муниципальным имуществом и земельными ресурсами</t>
  </si>
  <si>
    <t xml:space="preserve">Наименование </t>
  </si>
  <si>
    <t xml:space="preserve">Бюджет </t>
  </si>
  <si>
    <t>Дорожное хозяйство (дорожные фонды), всего</t>
  </si>
  <si>
    <t xml:space="preserve">в том числе счет акцизов на нефтепродукты </t>
  </si>
  <si>
    <t xml:space="preserve">ИТОГО </t>
  </si>
  <si>
    <t>Ведомственная структура расходов бюджета на 2018 год</t>
  </si>
  <si>
    <t>Рубли</t>
  </si>
  <si>
    <t>Сумма на 2018 год</t>
  </si>
  <si>
    <t>Администрация МО "Ботуобуйинский наслег" Мирнинско</t>
  </si>
  <si>
    <t>808</t>
  </si>
  <si>
    <t>27 358 300.00</t>
  </si>
  <si>
    <t>Общегос. вопросы</t>
  </si>
  <si>
    <t>0100</t>
  </si>
  <si>
    <t>17 062 363.98</t>
  </si>
  <si>
    <t>Функц-ние высш.должн.лица субъекта РФ и м/о</t>
  </si>
  <si>
    <t>0102</t>
  </si>
  <si>
    <t>1 443 742.36</t>
  </si>
  <si>
    <t>Расходы на выплаты персоналу</t>
  </si>
  <si>
    <t>Функц-ние Прав-ва РФ, высш.исп.органов гос.власти</t>
  </si>
  <si>
    <t>0104</t>
  </si>
  <si>
    <t>7 283 078.90</t>
  </si>
  <si>
    <t>4 724 026.60</t>
  </si>
  <si>
    <t>Закупка товаров, работ и услуг для гос.нужд</t>
  </si>
  <si>
    <t>2 412 540.30</t>
  </si>
  <si>
    <t>146 512.00</t>
  </si>
  <si>
    <t>0113</t>
  </si>
  <si>
    <t>8 335 542.72</t>
  </si>
  <si>
    <t>5 372 819.00</t>
  </si>
  <si>
    <t>Предост.субсидий фед.БУ, АУ и иным некомм.орг-циям</t>
  </si>
  <si>
    <t>2 962 723.72</t>
  </si>
  <si>
    <t>780 000.00</t>
  </si>
  <si>
    <t>2 127 723.72</t>
  </si>
  <si>
    <t>2 124 723.72</t>
  </si>
  <si>
    <t>3 000.00</t>
  </si>
  <si>
    <t>55 000.00</t>
  </si>
  <si>
    <t>Нац безоп</t>
  </si>
  <si>
    <t>0300</t>
  </si>
  <si>
    <t>366 919.94</t>
  </si>
  <si>
    <t>Защита населения и территории от ЧС</t>
  </si>
  <si>
    <t>0309</t>
  </si>
  <si>
    <t>256 919.94</t>
  </si>
  <si>
    <t>Другие вопросы в области национальной безопасности</t>
  </si>
  <si>
    <t>0314</t>
  </si>
  <si>
    <t>110 000.00</t>
  </si>
  <si>
    <t>Нац экономика</t>
  </si>
  <si>
    <t>0400</t>
  </si>
  <si>
    <t>600 000.00</t>
  </si>
  <si>
    <t>0409</t>
  </si>
  <si>
    <t>500 000.00</t>
  </si>
  <si>
    <t>Обеспечение качественными жилищно-коммунальными услугами и развитие электроэнергетики</t>
  </si>
  <si>
    <t>69 0 00 00000</t>
  </si>
  <si>
    <t>Текущее содержание и ремонт дорог общего пользования и инженерных сооружений на них</t>
  </si>
  <si>
    <t>0412</t>
  </si>
  <si>
    <t>100 000.00</t>
  </si>
  <si>
    <t>Развитие предпринимательства</t>
  </si>
  <si>
    <t>83 0 00 00000</t>
  </si>
  <si>
    <t>ЖКХ</t>
  </si>
  <si>
    <t>0500</t>
  </si>
  <si>
    <t>525 887.48</t>
  </si>
  <si>
    <t>0503</t>
  </si>
  <si>
    <t>Образование</t>
  </si>
  <si>
    <t>0700</t>
  </si>
  <si>
    <t>150 000.00</t>
  </si>
  <si>
    <t>0707</t>
  </si>
  <si>
    <t>Реализация семейной, демографической и молодежной политики</t>
  </si>
  <si>
    <t>Поддержка молодежных инициатив и оказание социально-психологической поддержки</t>
  </si>
  <si>
    <t>73 2 00 00000</t>
  </si>
  <si>
    <t>Организация и проведение мероприятий в области муниципальной молодежной политики</t>
  </si>
  <si>
    <t>Культ, кино и СМИ</t>
  </si>
  <si>
    <t>0800</t>
  </si>
  <si>
    <t>5 851 657.41</t>
  </si>
  <si>
    <t>0801</t>
  </si>
  <si>
    <t>Создание условий для духовно-культурного развития народов Якутии</t>
  </si>
  <si>
    <t>400 000.00</t>
  </si>
  <si>
    <t>5 451 657.41</t>
  </si>
  <si>
    <t>3 592 582.54</t>
  </si>
  <si>
    <t>1 814 380.87</t>
  </si>
  <si>
    <t>44 694.00</t>
  </si>
  <si>
    <t>Социальная политика</t>
  </si>
  <si>
    <t>1000</t>
  </si>
  <si>
    <t>427 510.00</t>
  </si>
  <si>
    <t>1001</t>
  </si>
  <si>
    <t>84 510.00</t>
  </si>
  <si>
    <t>1003</t>
  </si>
  <si>
    <t>343 000.00</t>
  </si>
  <si>
    <t>Социальная поддержка граждан</t>
  </si>
  <si>
    <t>Меры социальной поддержки отдельных категорий граждан</t>
  </si>
  <si>
    <t>65 В 00 00000</t>
  </si>
  <si>
    <t>Иные социальные выплаты отдельным категориям граждан по муниципальным правовым актам муниципальных образований</t>
  </si>
  <si>
    <t>243 000.00</t>
  </si>
  <si>
    <t>Физическая культура и спорт</t>
  </si>
  <si>
    <t>1100</t>
  </si>
  <si>
    <t>293 000.00</t>
  </si>
  <si>
    <t>Другие вопросы в области физ.культуры и спорта</t>
  </si>
  <si>
    <t>1105</t>
  </si>
  <si>
    <t>Развитие физической культуры и спорта</t>
  </si>
  <si>
    <t>Развитие массового спорта</t>
  </si>
  <si>
    <t>98 2 00 00000</t>
  </si>
  <si>
    <t>Межбюд. транс. общего характ. бюдж. суб.РФ и муниц</t>
  </si>
  <si>
    <t>1400</t>
  </si>
  <si>
    <t>2 080 961.19</t>
  </si>
  <si>
    <t>1403</t>
  </si>
  <si>
    <t>Субсидии, передаваемые в государственный бюджет  (отрицательный трансферт)</t>
  </si>
  <si>
    <t>1 789 600.00</t>
  </si>
  <si>
    <t>291 361.19</t>
  </si>
  <si>
    <t>Приложение 10</t>
  </si>
  <si>
    <t>Приложение №13</t>
  </si>
  <si>
    <t>Приложение №14</t>
  </si>
  <si>
    <t>Приложение №1
к решению Сессии наслежного совета депутатов
№____  от "____" ___________ 2017  года</t>
  </si>
  <si>
    <t xml:space="preserve">к решению сессии наслежного совета </t>
  </si>
  <si>
    <t xml:space="preserve">к решению сессии наслежного совета депутатов </t>
  </si>
  <si>
    <t>к решению сессии наслежного Совета депутатов</t>
  </si>
  <si>
    <t>Приложение № 8
к решению сессии наслежного совета депутатов 
№16-3 от «25» декабря 2017  года</t>
  </si>
  <si>
    <t>№ 16-3 от "25" декабря 2017  года</t>
  </si>
  <si>
    <t xml:space="preserve">Распределение бюджетных ассигнований на исполнение публичных нормативных обязательств </t>
  </si>
  <si>
    <t>Объем расходов Дорожного фонда МО "Ботуобуйинский наслег" Мирнинского района Республики Саха (Якутия) на 2018 год</t>
  </si>
  <si>
    <t>Приложение №11
к решению Ботуобуйинского наслежного совета 
№ 16-3 от "25" декабря 2017  года</t>
  </si>
  <si>
    <t xml:space="preserve">                                     № 16-3 от "25" декабря 2017  года</t>
  </si>
  <si>
    <t>№16-3 от "25" декабря 2017 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</si>
</sst>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_-* #,##0.0_р_._-;\-* #,##0.0_р_._-;_-* &quot;-&quot;??_р_._-;_-@_-"/>
    <numFmt numFmtId="175" formatCode="_-* #,##0_р_._-;\-* #,##0_р_._-;_-* &quot;-&quot;??_р_._-;_-@_-"/>
    <numFmt numFmtId="176" formatCode="#,##0.00_ ;\-#,##0.00\ "/>
    <numFmt numFmtId="177" formatCode="##\ ###\ ##0.00"/>
    <numFmt numFmtId="178" formatCode="[$-FC19]d\ mmmm\ yyyy\ &quot;г.&quot;"/>
    <numFmt numFmtId="179" formatCode="#,##0.00\ &quot;₽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color indexed="55"/>
      <name val="Times New Roman"/>
      <family val="1"/>
    </font>
    <font>
      <sz val="8"/>
      <color indexed="55"/>
      <name val="Times New Roman"/>
      <family val="1"/>
    </font>
    <font>
      <sz val="9"/>
      <color indexed="5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2"/>
    </font>
    <font>
      <b/>
      <i/>
      <sz val="10"/>
      <color rgb="FF000000"/>
      <name val="Times New Roman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2" fillId="34" borderId="12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71" fontId="67" fillId="0" borderId="0" xfId="60" applyFont="1" applyAlignment="1">
      <alignment/>
    </xf>
    <xf numFmtId="171" fontId="68" fillId="0" borderId="12" xfId="60" applyFont="1" applyBorder="1" applyAlignment="1">
      <alignment horizontal="center" vertical="center"/>
    </xf>
    <xf numFmtId="49" fontId="67" fillId="0" borderId="12" xfId="0" applyNumberFormat="1" applyFont="1" applyBorder="1" applyAlignment="1">
      <alignment/>
    </xf>
    <xf numFmtId="0" fontId="68" fillId="0" borderId="12" xfId="0" applyFont="1" applyBorder="1" applyAlignment="1">
      <alignment horizontal="left" vertical="center" wrapText="1"/>
    </xf>
    <xf numFmtId="49" fontId="67" fillId="0" borderId="12" xfId="0" applyNumberFormat="1" applyFont="1" applyBorder="1" applyAlignment="1">
      <alignment horizontal="center" vertical="center"/>
    </xf>
    <xf numFmtId="49" fontId="68" fillId="0" borderId="12" xfId="0" applyNumberFormat="1" applyFont="1" applyBorder="1" applyAlignment="1">
      <alignment/>
    </xf>
    <xf numFmtId="0" fontId="68" fillId="0" borderId="0" xfId="0" applyFont="1" applyAlignment="1">
      <alignment/>
    </xf>
    <xf numFmtId="49" fontId="69" fillId="0" borderId="12" xfId="0" applyNumberFormat="1" applyFont="1" applyBorder="1" applyAlignment="1">
      <alignment/>
    </xf>
    <xf numFmtId="0" fontId="69" fillId="0" borderId="12" xfId="0" applyFont="1" applyBorder="1" applyAlignment="1">
      <alignment horizontal="left" vertical="center" wrapText="1"/>
    </xf>
    <xf numFmtId="49" fontId="69" fillId="0" borderId="12" xfId="0" applyNumberFormat="1" applyFont="1" applyBorder="1" applyAlignment="1">
      <alignment horizontal="center" vertical="center"/>
    </xf>
    <xf numFmtId="171" fontId="69" fillId="0" borderId="12" xfId="60" applyFont="1" applyBorder="1" applyAlignment="1">
      <alignment horizontal="center" vertical="center"/>
    </xf>
    <xf numFmtId="0" fontId="69" fillId="0" borderId="0" xfId="0" applyFont="1" applyAlignment="1">
      <alignment/>
    </xf>
    <xf numFmtId="0" fontId="67" fillId="0" borderId="12" xfId="0" applyFont="1" applyBorder="1" applyAlignment="1">
      <alignment horizontal="left" vertical="center" wrapText="1"/>
    </xf>
    <xf numFmtId="171" fontId="67" fillId="0" borderId="12" xfId="60" applyFont="1" applyBorder="1" applyAlignment="1">
      <alignment horizontal="center" vertical="center"/>
    </xf>
    <xf numFmtId="49" fontId="67" fillId="0" borderId="0" xfId="0" applyNumberFormat="1" applyFont="1" applyAlignment="1">
      <alignment/>
    </xf>
    <xf numFmtId="0" fontId="67" fillId="0" borderId="0" xfId="0" applyFont="1" applyAlignment="1">
      <alignment wrapText="1"/>
    </xf>
    <xf numFmtId="0" fontId="68" fillId="0" borderId="12" xfId="0" applyFont="1" applyBorder="1" applyAlignment="1">
      <alignment horizontal="center" vertical="center" wrapText="1"/>
    </xf>
    <xf numFmtId="171" fontId="68" fillId="0" borderId="12" xfId="6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/>
    </xf>
    <xf numFmtId="49" fontId="67" fillId="0" borderId="12" xfId="0" applyNumberFormat="1" applyFont="1" applyBorder="1" applyAlignment="1">
      <alignment horizontal="left" vertical="center"/>
    </xf>
    <xf numFmtId="171" fontId="68" fillId="0" borderId="12" xfId="60" applyFont="1" applyBorder="1" applyAlignment="1">
      <alignment horizontal="left" vertical="center"/>
    </xf>
    <xf numFmtId="49" fontId="67" fillId="35" borderId="12" xfId="0" applyNumberFormat="1" applyFont="1" applyFill="1" applyBorder="1" applyAlignment="1">
      <alignment/>
    </xf>
    <xf numFmtId="0" fontId="68" fillId="35" borderId="12" xfId="0" applyFont="1" applyFill="1" applyBorder="1" applyAlignment="1">
      <alignment wrapText="1"/>
    </xf>
    <xf numFmtId="49" fontId="68" fillId="35" borderId="12" xfId="0" applyNumberFormat="1" applyFont="1" applyFill="1" applyBorder="1" applyAlignment="1">
      <alignment horizontal="left" vertical="center"/>
    </xf>
    <xf numFmtId="171" fontId="68" fillId="35" borderId="12" xfId="60" applyFont="1" applyFill="1" applyBorder="1" applyAlignment="1">
      <alignment horizontal="left" vertical="center"/>
    </xf>
    <xf numFmtId="0" fontId="68" fillId="0" borderId="12" xfId="0" applyFont="1" applyBorder="1" applyAlignment="1">
      <alignment wrapText="1"/>
    </xf>
    <xf numFmtId="49" fontId="68" fillId="0" borderId="12" xfId="0" applyNumberFormat="1" applyFont="1" applyBorder="1" applyAlignment="1">
      <alignment horizontal="left" vertical="center"/>
    </xf>
    <xf numFmtId="0" fontId="69" fillId="0" borderId="12" xfId="0" applyFont="1" applyBorder="1" applyAlignment="1">
      <alignment wrapText="1"/>
    </xf>
    <xf numFmtId="49" fontId="69" fillId="0" borderId="12" xfId="0" applyNumberFormat="1" applyFont="1" applyBorder="1" applyAlignment="1">
      <alignment horizontal="left" vertical="center"/>
    </xf>
    <xf numFmtId="171" fontId="69" fillId="0" borderId="12" xfId="60" applyFont="1" applyBorder="1" applyAlignment="1">
      <alignment horizontal="left" vertical="center"/>
    </xf>
    <xf numFmtId="0" fontId="67" fillId="0" borderId="12" xfId="0" applyFont="1" applyBorder="1" applyAlignment="1">
      <alignment wrapText="1"/>
    </xf>
    <xf numFmtId="171" fontId="67" fillId="0" borderId="12" xfId="60" applyFont="1" applyBorder="1" applyAlignment="1">
      <alignment horizontal="left" vertical="center"/>
    </xf>
    <xf numFmtId="49" fontId="67" fillId="34" borderId="12" xfId="0" applyNumberFormat="1" applyFont="1" applyFill="1" applyBorder="1" applyAlignment="1">
      <alignment/>
    </xf>
    <xf numFmtId="0" fontId="67" fillId="34" borderId="12" xfId="0" applyFont="1" applyFill="1" applyBorder="1" applyAlignment="1">
      <alignment wrapText="1"/>
    </xf>
    <xf numFmtId="49" fontId="67" fillId="34" borderId="12" xfId="0" applyNumberFormat="1" applyFont="1" applyFill="1" applyBorder="1" applyAlignment="1">
      <alignment horizontal="left" vertical="center"/>
    </xf>
    <xf numFmtId="171" fontId="67" fillId="34" borderId="12" xfId="60" applyFont="1" applyFill="1" applyBorder="1" applyAlignment="1">
      <alignment horizontal="left" vertical="center"/>
    </xf>
    <xf numFmtId="0" fontId="67" fillId="34" borderId="0" xfId="0" applyFont="1" applyFill="1" applyAlignment="1">
      <alignment/>
    </xf>
    <xf numFmtId="49" fontId="68" fillId="35" borderId="12" xfId="0" applyNumberFormat="1" applyFont="1" applyFill="1" applyBorder="1" applyAlignment="1">
      <alignment/>
    </xf>
    <xf numFmtId="171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68" fillId="35" borderId="12" xfId="0" applyFont="1" applyFill="1" applyBorder="1" applyAlignment="1">
      <alignment horizontal="left" vertical="center" wrapText="1"/>
    </xf>
    <xf numFmtId="49" fontId="68" fillId="35" borderId="12" xfId="0" applyNumberFormat="1" applyFont="1" applyFill="1" applyBorder="1" applyAlignment="1">
      <alignment horizontal="center" vertical="center"/>
    </xf>
    <xf numFmtId="171" fontId="68" fillId="35" borderId="12" xfId="6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68" fillId="0" borderId="0" xfId="0" applyNumberFormat="1" applyFont="1" applyAlignment="1">
      <alignment horizontal="center" vertical="center" wrapText="1"/>
    </xf>
    <xf numFmtId="49" fontId="68" fillId="0" borderId="0" xfId="0" applyNumberFormat="1" applyFont="1" applyAlignment="1">
      <alignment/>
    </xf>
    <xf numFmtId="49" fontId="69" fillId="0" borderId="0" xfId="0" applyNumberFormat="1" applyFont="1" applyAlignment="1">
      <alignment/>
    </xf>
    <xf numFmtId="0" fontId="68" fillId="36" borderId="12" xfId="0" applyFont="1" applyFill="1" applyBorder="1" applyAlignment="1">
      <alignment horizontal="left" vertical="center" wrapText="1"/>
    </xf>
    <xf numFmtId="49" fontId="68" fillId="36" borderId="12" xfId="0" applyNumberFormat="1" applyFont="1" applyFill="1" applyBorder="1" applyAlignment="1">
      <alignment horizontal="center" vertical="center"/>
    </xf>
    <xf numFmtId="171" fontId="68" fillId="36" borderId="12" xfId="60" applyFont="1" applyFill="1" applyBorder="1" applyAlignment="1">
      <alignment horizontal="center" vertical="center"/>
    </xf>
    <xf numFmtId="49" fontId="67" fillId="34" borderId="0" xfId="0" applyNumberFormat="1" applyFont="1" applyFill="1" applyAlignment="1">
      <alignment/>
    </xf>
    <xf numFmtId="0" fontId="68" fillId="34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37" borderId="12" xfId="0" applyFont="1" applyFill="1" applyBorder="1" applyAlignment="1">
      <alignment horizontal="center" vertical="center" shrinkToFit="1"/>
    </xf>
    <xf numFmtId="0" fontId="10" fillId="37" borderId="12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left" vertical="top" shrinkToFit="1"/>
    </xf>
    <xf numFmtId="0" fontId="11" fillId="3" borderId="12" xfId="0" applyFont="1" applyFill="1" applyBorder="1" applyAlignment="1">
      <alignment horizontal="left" vertical="top" wrapText="1"/>
    </xf>
    <xf numFmtId="4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0" xfId="0" applyNumberFormat="1" applyFont="1" applyAlignment="1">
      <alignment/>
    </xf>
    <xf numFmtId="0" fontId="11" fillId="37" borderId="12" xfId="0" applyFont="1" applyFill="1" applyBorder="1" applyAlignment="1">
      <alignment horizontal="left" vertical="top" shrinkToFit="1"/>
    </xf>
    <xf numFmtId="0" fontId="11" fillId="37" borderId="12" xfId="0" applyFont="1" applyFill="1" applyBorder="1" applyAlignment="1">
      <alignment horizontal="left" vertical="top" wrapText="1"/>
    </xf>
    <xf numFmtId="4" fontId="11" fillId="37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38" borderId="12" xfId="0" applyFont="1" applyFill="1" applyBorder="1" applyAlignment="1">
      <alignment horizontal="left" vertical="top" shrinkToFit="1"/>
    </xf>
    <xf numFmtId="0" fontId="11" fillId="38" borderId="12" xfId="0" applyFont="1" applyFill="1" applyBorder="1" applyAlignment="1">
      <alignment horizontal="left" vertical="top" wrapText="1"/>
    </xf>
    <xf numFmtId="4" fontId="11" fillId="38" borderId="12" xfId="0" applyNumberFormat="1" applyFont="1" applyFill="1" applyBorder="1" applyAlignment="1" applyProtection="1">
      <alignment horizontal="center" vertical="center" shrinkToFit="1"/>
      <protection locked="0"/>
    </xf>
    <xf numFmtId="4" fontId="8" fillId="38" borderId="12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top" shrinkToFit="1"/>
    </xf>
    <xf numFmtId="0" fontId="9" fillId="37" borderId="12" xfId="0" applyFont="1" applyFill="1" applyBorder="1" applyAlignment="1">
      <alignment horizontal="left" vertical="top" wrapText="1"/>
    </xf>
    <xf numFmtId="4" fontId="9" fillId="37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0" fontId="11" fillId="0" borderId="12" xfId="0" applyFont="1" applyFill="1" applyBorder="1" applyAlignment="1">
      <alignment horizontal="left" vertical="top" shrinkToFit="1"/>
    </xf>
    <xf numFmtId="0" fontId="11" fillId="0" borderId="12" xfId="0" applyFont="1" applyFill="1" applyBorder="1" applyAlignment="1">
      <alignment horizontal="left" vertical="top" wrapText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2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2" xfId="0" applyFont="1" applyFill="1" applyBorder="1" applyAlignment="1">
      <alignment horizontal="left" vertical="top" shrinkToFit="1"/>
    </xf>
    <xf numFmtId="0" fontId="11" fillId="34" borderId="12" xfId="0" applyFont="1" applyFill="1" applyBorder="1" applyAlignment="1">
      <alignment horizontal="left" vertical="top" wrapText="1"/>
    </xf>
    <xf numFmtId="4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0" xfId="0" applyNumberFormat="1" applyFont="1" applyAlignment="1">
      <alignment/>
    </xf>
    <xf numFmtId="0" fontId="13" fillId="0" borderId="0" xfId="53" applyNumberFormat="1" applyFont="1" applyBorder="1" applyAlignment="1">
      <alignment horizontal="justify"/>
      <protection/>
    </xf>
    <xf numFmtId="49" fontId="14" fillId="0" borderId="0" xfId="53" applyNumberFormat="1" applyFont="1" applyBorder="1" applyAlignment="1">
      <alignment horizontal="center"/>
      <protection/>
    </xf>
    <xf numFmtId="3" fontId="15" fillId="39" borderId="0" xfId="53" applyNumberFormat="1" applyFont="1" applyFill="1" applyBorder="1" applyAlignment="1">
      <alignment horizontal="center" wrapText="1"/>
      <protection/>
    </xf>
    <xf numFmtId="171" fontId="15" fillId="0" borderId="0" xfId="62" applyNumberFormat="1" applyFont="1" applyBorder="1" applyAlignment="1">
      <alignment horizontal="right"/>
    </xf>
    <xf numFmtId="171" fontId="15" fillId="0" borderId="0" xfId="62" applyNumberFormat="1" applyFont="1" applyBorder="1" applyAlignment="1">
      <alignment horizontal="center"/>
    </xf>
    <xf numFmtId="0" fontId="7" fillId="39" borderId="12" xfId="53" applyFont="1" applyFill="1" applyBorder="1" applyAlignment="1">
      <alignment horizontal="center" vertical="top" wrapText="1"/>
      <protection/>
    </xf>
    <xf numFmtId="0" fontId="9" fillId="0" borderId="12" xfId="53" applyNumberFormat="1" applyFont="1" applyBorder="1" applyAlignment="1">
      <alignment horizontal="justify" vertical="top"/>
      <protection/>
    </xf>
    <xf numFmtId="2" fontId="9" fillId="0" borderId="12" xfId="62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top"/>
    </xf>
    <xf numFmtId="0" fontId="0" fillId="0" borderId="0" xfId="0" applyFill="1" applyAlignment="1">
      <alignment vertical="top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8" fillId="0" borderId="12" xfId="0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4" fontId="18" fillId="0" borderId="12" xfId="60" applyNumberFormat="1" applyFont="1" applyFill="1" applyBorder="1" applyAlignment="1">
      <alignment horizontal="center" vertical="center"/>
    </xf>
    <xf numFmtId="4" fontId="17" fillId="0" borderId="0" xfId="60" applyNumberFormat="1" applyFont="1" applyFill="1" applyBorder="1" applyAlignment="1">
      <alignment horizontal="right" vertical="center"/>
    </xf>
    <xf numFmtId="4" fontId="18" fillId="0" borderId="0" xfId="6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/>
    </xf>
    <xf numFmtId="49" fontId="68" fillId="40" borderId="12" xfId="0" applyNumberFormat="1" applyFont="1" applyFill="1" applyBorder="1" applyAlignment="1">
      <alignment horizontal="center" vertical="center"/>
    </xf>
    <xf numFmtId="171" fontId="68" fillId="40" borderId="12" xfId="60" applyFont="1" applyFill="1" applyBorder="1" applyAlignment="1">
      <alignment horizontal="center" vertical="center"/>
    </xf>
    <xf numFmtId="49" fontId="69" fillId="40" borderId="12" xfId="0" applyNumberFormat="1" applyFont="1" applyFill="1" applyBorder="1" applyAlignment="1">
      <alignment/>
    </xf>
    <xf numFmtId="0" fontId="69" fillId="40" borderId="12" xfId="0" applyFont="1" applyFill="1" applyBorder="1" applyAlignment="1">
      <alignment horizontal="left" vertical="center" wrapText="1"/>
    </xf>
    <xf numFmtId="49" fontId="69" fillId="40" borderId="12" xfId="0" applyNumberFormat="1" applyFont="1" applyFill="1" applyBorder="1" applyAlignment="1">
      <alignment horizontal="center" vertical="center"/>
    </xf>
    <xf numFmtId="171" fontId="69" fillId="40" borderId="12" xfId="60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Alignment="1">
      <alignment/>
    </xf>
    <xf numFmtId="4" fontId="20" fillId="0" borderId="0" xfId="0" applyNumberFormat="1" applyFont="1" applyAlignment="1">
      <alignment horizontal="right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" fontId="19" fillId="0" borderId="18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vertical="top" wrapText="1"/>
    </xf>
    <xf numFmtId="4" fontId="19" fillId="0" borderId="21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/>
    </xf>
    <xf numFmtId="0" fontId="19" fillId="0" borderId="19" xfId="0" applyFont="1" applyBorder="1" applyAlignment="1">
      <alignment horizontal="center" vertical="top"/>
    </xf>
    <xf numFmtId="4" fontId="19" fillId="0" borderId="22" xfId="0" applyNumberFormat="1" applyFont="1" applyBorder="1" applyAlignment="1">
      <alignment horizontal="center" vertical="justify"/>
    </xf>
    <xf numFmtId="4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20" xfId="0" applyFont="1" applyBorder="1" applyAlignment="1">
      <alignment vertical="top" wrapText="1"/>
    </xf>
    <xf numFmtId="4" fontId="20" fillId="0" borderId="22" xfId="0" applyNumberFormat="1" applyFont="1" applyBorder="1" applyAlignment="1">
      <alignment horizontal="center" vertical="justify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 wrapText="1"/>
    </xf>
    <xf numFmtId="4" fontId="20" fillId="0" borderId="25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4" fontId="20" fillId="0" borderId="28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17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4" fillId="39" borderId="0" xfId="52" applyFont="1" applyFill="1" applyAlignment="1">
      <alignment horizontal="right"/>
      <protection/>
    </xf>
    <xf numFmtId="0" fontId="25" fillId="39" borderId="0" xfId="52" applyFont="1" applyFill="1">
      <alignment/>
      <protection/>
    </xf>
    <xf numFmtId="0" fontId="24" fillId="0" borderId="0" xfId="0" applyFont="1" applyAlignment="1">
      <alignment horizontal="justify"/>
    </xf>
    <xf numFmtId="0" fontId="25" fillId="0" borderId="0" xfId="52" applyFont="1" applyFill="1" applyAlignment="1">
      <alignment vertical="center" wrapText="1"/>
      <protection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/>
    </xf>
    <xf numFmtId="0" fontId="0" fillId="0" borderId="12" xfId="0" applyBorder="1" applyAlignment="1">
      <alignment/>
    </xf>
    <xf numFmtId="4" fontId="2" fillId="34" borderId="12" xfId="0" applyNumberFormat="1" applyFont="1" applyFill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171" fontId="3" fillId="34" borderId="12" xfId="60" applyFont="1" applyFill="1" applyBorder="1" applyAlignment="1">
      <alignment horizontal="right" vertical="center" wrapText="1"/>
    </xf>
    <xf numFmtId="49" fontId="68" fillId="40" borderId="12" xfId="0" applyNumberFormat="1" applyFont="1" applyFill="1" applyBorder="1" applyAlignment="1">
      <alignment/>
    </xf>
    <xf numFmtId="0" fontId="68" fillId="40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49" fontId="68" fillId="34" borderId="0" xfId="0" applyNumberFormat="1" applyFont="1" applyFill="1" applyAlignment="1">
      <alignment/>
    </xf>
    <xf numFmtId="49" fontId="67" fillId="34" borderId="12" xfId="0" applyNumberFormat="1" applyFont="1" applyFill="1" applyBorder="1" applyAlignment="1">
      <alignment horizontal="center" vertical="center"/>
    </xf>
    <xf numFmtId="171" fontId="67" fillId="34" borderId="12" xfId="6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171" fontId="3" fillId="34" borderId="0" xfId="0" applyNumberFormat="1" applyFont="1" applyFill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0" xfId="0" applyFont="1" applyFill="1" applyAlignment="1">
      <alignment vertical="top" wrapText="1"/>
    </xf>
    <xf numFmtId="0" fontId="71" fillId="0" borderId="12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center" shrinkToFit="1"/>
    </xf>
    <xf numFmtId="0" fontId="11" fillId="37" borderId="12" xfId="0" applyFont="1" applyFill="1" applyBorder="1" applyAlignment="1">
      <alignment horizontal="left" vertical="center" shrinkToFit="1"/>
    </xf>
    <xf numFmtId="0" fontId="9" fillId="34" borderId="12" xfId="0" applyFont="1" applyFill="1" applyBorder="1" applyAlignment="1">
      <alignment horizontal="left" vertical="center" shrinkToFit="1"/>
    </xf>
    <xf numFmtId="0" fontId="11" fillId="34" borderId="12" xfId="0" applyFont="1" applyFill="1" applyBorder="1" applyAlignment="1">
      <alignment horizontal="left" vertical="center" shrinkToFit="1"/>
    </xf>
    <xf numFmtId="0" fontId="11" fillId="38" borderId="12" xfId="0" applyFont="1" applyFill="1" applyBorder="1" applyAlignment="1">
      <alignment horizontal="left" vertical="center" shrinkToFit="1"/>
    </xf>
    <xf numFmtId="0" fontId="58" fillId="0" borderId="12" xfId="0" applyFont="1" applyBorder="1" applyAlignment="1">
      <alignment horizontal="center"/>
    </xf>
    <xf numFmtId="0" fontId="70" fillId="0" borderId="0" xfId="0" applyFont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2" fontId="71" fillId="0" borderId="12" xfId="0" applyNumberFormat="1" applyFont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4" fontId="3" fillId="34" borderId="0" xfId="0" applyNumberFormat="1" applyFont="1" applyFill="1" applyAlignment="1">
      <alignment vertical="top" wrapText="1"/>
    </xf>
    <xf numFmtId="0" fontId="68" fillId="0" borderId="0" xfId="0" applyFont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/>
    </xf>
    <xf numFmtId="4" fontId="2" fillId="34" borderId="0" xfId="0" applyNumberFormat="1" applyFont="1" applyFill="1" applyAlignment="1">
      <alignment vertical="top" wrapText="1"/>
    </xf>
    <xf numFmtId="171" fontId="3" fillId="34" borderId="0" xfId="60" applyFont="1" applyFill="1" applyAlignment="1">
      <alignment horizontal="right"/>
    </xf>
    <xf numFmtId="49" fontId="69" fillId="34" borderId="1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8" fillId="0" borderId="12" xfId="0" applyFont="1" applyBorder="1" applyAlignment="1">
      <alignment horizontal="center" vertical="center"/>
    </xf>
    <xf numFmtId="0" fontId="2" fillId="34" borderId="29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left" vertical="top" wrapText="1"/>
    </xf>
    <xf numFmtId="0" fontId="5" fillId="34" borderId="31" xfId="0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center" wrapText="1"/>
    </xf>
    <xf numFmtId="49" fontId="2" fillId="42" borderId="10" xfId="0" applyNumberFormat="1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4" fontId="2" fillId="42" borderId="12" xfId="0" applyNumberFormat="1" applyFont="1" applyFill="1" applyBorder="1" applyAlignment="1">
      <alignment horizontal="right" vertical="center" wrapText="1"/>
    </xf>
    <xf numFmtId="0" fontId="2" fillId="43" borderId="10" xfId="0" applyFont="1" applyFill="1" applyBorder="1" applyAlignment="1">
      <alignment horizontal="left" vertical="top" wrapText="1"/>
    </xf>
    <xf numFmtId="0" fontId="3" fillId="42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" fontId="3" fillId="42" borderId="12" xfId="0" applyNumberFormat="1" applyFont="1" applyFill="1" applyBorder="1" applyAlignment="1">
      <alignment horizontal="right" vertical="center" wrapText="1"/>
    </xf>
    <xf numFmtId="0" fontId="2" fillId="42" borderId="10" xfId="0" applyFont="1" applyFill="1" applyBorder="1" applyAlignment="1">
      <alignment vertical="top" wrapText="1"/>
    </xf>
    <xf numFmtId="0" fontId="4" fillId="42" borderId="11" xfId="0" applyFont="1" applyFill="1" applyBorder="1" applyAlignment="1">
      <alignment horizontal="center" vertical="center" wrapText="1"/>
    </xf>
    <xf numFmtId="4" fontId="4" fillId="42" borderId="12" xfId="0" applyNumberFormat="1" applyFont="1" applyFill="1" applyBorder="1" applyAlignment="1">
      <alignment horizontal="right" vertical="center" wrapText="1"/>
    </xf>
    <xf numFmtId="0" fontId="4" fillId="4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left" vertical="center" wrapText="1"/>
    </xf>
    <xf numFmtId="171" fontId="3" fillId="0" borderId="12" xfId="6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8" fillId="0" borderId="12" xfId="0" applyFont="1" applyBorder="1" applyAlignment="1">
      <alignment horizontal="center" vertical="center"/>
    </xf>
    <xf numFmtId="0" fontId="68" fillId="41" borderId="12" xfId="0" applyFont="1" applyFill="1" applyBorder="1" applyAlignment="1">
      <alignment horizontal="left" vertical="top" wrapText="1"/>
    </xf>
    <xf numFmtId="0" fontId="68" fillId="35" borderId="12" xfId="0" applyFont="1" applyFill="1" applyBorder="1" applyAlignment="1">
      <alignment horizontal="center" vertical="center" wrapText="1"/>
    </xf>
    <xf numFmtId="4" fontId="68" fillId="35" borderId="12" xfId="0" applyNumberFormat="1" applyFont="1" applyFill="1" applyBorder="1" applyAlignment="1">
      <alignment horizontal="right" vertical="center" wrapText="1"/>
    </xf>
    <xf numFmtId="0" fontId="70" fillId="0" borderId="0" xfId="0" applyFont="1" applyFill="1" applyAlignment="1">
      <alignment vertical="top" wrapText="1"/>
    </xf>
    <xf numFmtId="0" fontId="68" fillId="44" borderId="12" xfId="0" applyFont="1" applyFill="1" applyBorder="1" applyAlignment="1">
      <alignment horizontal="left" vertical="top" wrapText="1"/>
    </xf>
    <xf numFmtId="0" fontId="68" fillId="2" borderId="12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left" vertical="center" wrapText="1"/>
    </xf>
    <xf numFmtId="4" fontId="68" fillId="2" borderId="12" xfId="0" applyNumberFormat="1" applyFont="1" applyFill="1" applyBorder="1" applyAlignment="1">
      <alignment horizontal="right" vertical="center" wrapText="1"/>
    </xf>
    <xf numFmtId="0" fontId="68" fillId="0" borderId="12" xfId="0" applyFont="1" applyFill="1" applyBorder="1" applyAlignment="1">
      <alignment horizontal="left" vertical="top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4" fontId="68" fillId="0" borderId="12" xfId="0" applyNumberFormat="1" applyFont="1" applyFill="1" applyBorder="1" applyAlignment="1">
      <alignment horizontal="right" vertical="center" wrapText="1"/>
    </xf>
    <xf numFmtId="0" fontId="69" fillId="0" borderId="12" xfId="0" applyFont="1" applyFill="1" applyBorder="1" applyAlignment="1">
      <alignment horizontal="left" vertical="top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4" fontId="69" fillId="0" borderId="12" xfId="0" applyNumberFormat="1" applyFont="1" applyFill="1" applyBorder="1" applyAlignment="1">
      <alignment horizontal="right" vertical="center" wrapText="1"/>
    </xf>
    <xf numFmtId="0" fontId="68" fillId="0" borderId="12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4" fontId="70" fillId="0" borderId="12" xfId="0" applyNumberFormat="1" applyFont="1" applyFill="1" applyBorder="1" applyAlignment="1">
      <alignment horizontal="righ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horizontal="center" vertical="center" wrapText="1"/>
    </xf>
    <xf numFmtId="4" fontId="67" fillId="0" borderId="12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vertical="top" wrapText="1"/>
    </xf>
    <xf numFmtId="4" fontId="70" fillId="0" borderId="0" xfId="0" applyNumberFormat="1" applyFont="1" applyFill="1" applyBorder="1" applyAlignment="1">
      <alignment vertical="top" wrapText="1"/>
    </xf>
    <xf numFmtId="4" fontId="68" fillId="0" borderId="0" xfId="0" applyNumberFormat="1" applyFont="1" applyFill="1" applyBorder="1" applyAlignment="1">
      <alignment horizontal="right" vertical="center" wrapText="1"/>
    </xf>
    <xf numFmtId="4" fontId="69" fillId="0" borderId="0" xfId="0" applyNumberFormat="1" applyFont="1" applyFill="1" applyBorder="1" applyAlignment="1">
      <alignment horizontal="right" vertical="center" wrapText="1"/>
    </xf>
    <xf numFmtId="4" fontId="70" fillId="0" borderId="0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Fill="1" applyBorder="1" applyAlignment="1">
      <alignment horizontal="right" vertical="center" wrapText="1"/>
    </xf>
    <xf numFmtId="4" fontId="68" fillId="34" borderId="0" xfId="0" applyNumberFormat="1" applyFont="1" applyFill="1" applyBorder="1" applyAlignment="1">
      <alignment horizontal="right" vertical="center" wrapText="1"/>
    </xf>
    <xf numFmtId="49" fontId="68" fillId="34" borderId="12" xfId="0" applyNumberFormat="1" applyFont="1" applyFill="1" applyBorder="1" applyAlignment="1">
      <alignment/>
    </xf>
    <xf numFmtId="0" fontId="68" fillId="34" borderId="12" xfId="0" applyFont="1" applyFill="1" applyBorder="1" applyAlignment="1">
      <alignment horizontal="left" vertical="center" wrapText="1"/>
    </xf>
    <xf numFmtId="49" fontId="68" fillId="34" borderId="12" xfId="0" applyNumberFormat="1" applyFont="1" applyFill="1" applyBorder="1" applyAlignment="1">
      <alignment horizontal="center" vertical="center"/>
    </xf>
    <xf numFmtId="171" fontId="68" fillId="34" borderId="12" xfId="60" applyFont="1" applyFill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12" xfId="0" applyFon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58" fillId="0" borderId="12" xfId="0" applyFont="1" applyBorder="1" applyAlignment="1">
      <alignment/>
    </xf>
    <xf numFmtId="4" fontId="58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0" fontId="72" fillId="0" borderId="0" xfId="0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75" fillId="0" borderId="0" xfId="0" applyNumberFormat="1" applyFont="1" applyFill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8" fillId="0" borderId="0" xfId="0" applyFont="1" applyAlignment="1">
      <alignment/>
    </xf>
    <xf numFmtId="49" fontId="9" fillId="37" borderId="12" xfId="0" applyNumberFormat="1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/>
    </xf>
    <xf numFmtId="0" fontId="9" fillId="37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48" fillId="34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75" fillId="0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/>
    </xf>
    <xf numFmtId="0" fontId="16" fillId="34" borderId="0" xfId="0" applyFont="1" applyFill="1" applyAlignment="1">
      <alignment horizontal="right" wrapText="1"/>
    </xf>
    <xf numFmtId="0" fontId="16" fillId="34" borderId="0" xfId="0" applyFont="1" applyFill="1" applyAlignment="1">
      <alignment horizontal="right" vertical="center" wrapText="1"/>
    </xf>
    <xf numFmtId="0" fontId="16" fillId="34" borderId="0" xfId="0" applyFont="1" applyFill="1" applyBorder="1" applyAlignment="1">
      <alignment horizontal="right" wrapText="1"/>
    </xf>
    <xf numFmtId="0" fontId="58" fillId="0" borderId="0" xfId="0" applyFont="1" applyAlignment="1">
      <alignment horizontal="center" vertical="center" wrapText="1"/>
    </xf>
    <xf numFmtId="0" fontId="0" fillId="34" borderId="0" xfId="0" applyFill="1" applyBorder="1" applyAlignment="1">
      <alignment horizontal="right"/>
    </xf>
    <xf numFmtId="49" fontId="19" fillId="0" borderId="15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76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wrapText="1"/>
    </xf>
    <xf numFmtId="0" fontId="70" fillId="0" borderId="15" xfId="0" applyFont="1" applyBorder="1" applyAlignment="1">
      <alignment horizontal="left"/>
    </xf>
    <xf numFmtId="0" fontId="70" fillId="0" borderId="24" xfId="0" applyFont="1" applyBorder="1" applyAlignment="1">
      <alignment horizontal="left"/>
    </xf>
    <xf numFmtId="2" fontId="70" fillId="0" borderId="15" xfId="0" applyNumberFormat="1" applyFont="1" applyBorder="1" applyAlignment="1">
      <alignment horizontal="center"/>
    </xf>
    <xf numFmtId="2" fontId="70" fillId="0" borderId="32" xfId="0" applyNumberFormat="1" applyFont="1" applyBorder="1" applyAlignment="1">
      <alignment horizontal="center"/>
    </xf>
    <xf numFmtId="2" fontId="70" fillId="0" borderId="24" xfId="0" applyNumberFormat="1" applyFont="1" applyBorder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20" fillId="0" borderId="15" xfId="0" applyNumberFormat="1" applyFont="1" applyBorder="1" applyAlignment="1">
      <alignment horizontal="left" vertical="center" wrapText="1"/>
    </xf>
    <xf numFmtId="49" fontId="20" fillId="0" borderId="32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top" wrapText="1"/>
    </xf>
    <xf numFmtId="4" fontId="17" fillId="0" borderId="12" xfId="6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49" fontId="20" fillId="0" borderId="15" xfId="0" applyNumberFormat="1" applyFont="1" applyBorder="1" applyAlignment="1">
      <alignment horizontal="left" vertical="top" wrapText="1"/>
    </xf>
    <xf numFmtId="49" fontId="20" fillId="0" borderId="32" xfId="0" applyNumberFormat="1" applyFont="1" applyBorder="1" applyAlignment="1">
      <alignment horizontal="left" vertical="top" wrapText="1"/>
    </xf>
    <xf numFmtId="49" fontId="20" fillId="0" borderId="24" xfId="0" applyNumberFormat="1" applyFont="1" applyBorder="1" applyAlignment="1">
      <alignment horizontal="left" vertical="top" wrapText="1"/>
    </xf>
    <xf numFmtId="49" fontId="20" fillId="0" borderId="32" xfId="0" applyNumberFormat="1" applyFont="1" applyBorder="1" applyAlignment="1">
      <alignment horizontal="left" vertical="top" wrapText="1"/>
    </xf>
    <xf numFmtId="49" fontId="20" fillId="0" borderId="24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МО МР (для сессии)" xfId="52"/>
    <cellStyle name="Обычный_форма 12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форма 128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6.7109375" style="222" customWidth="1"/>
    <col min="2" max="2" width="39.8515625" style="222" customWidth="1"/>
    <col min="3" max="3" width="9.00390625" style="222" customWidth="1"/>
    <col min="4" max="4" width="5.421875" style="222" customWidth="1"/>
    <col min="5" max="5" width="5.28125" style="222" customWidth="1"/>
    <col min="6" max="16384" width="9.140625" style="222" customWidth="1"/>
  </cols>
  <sheetData>
    <row r="1" ht="15">
      <c r="A1" s="222" t="s">
        <v>60</v>
      </c>
    </row>
    <row r="2" spans="1:5" ht="63.75" customHeight="1">
      <c r="A2" s="327" t="s">
        <v>627</v>
      </c>
      <c r="B2" s="327"/>
      <c r="C2" s="327"/>
      <c r="D2" s="327"/>
      <c r="E2" s="327"/>
    </row>
    <row r="3" spans="1:5" ht="57.75" customHeight="1">
      <c r="A3" s="328" t="s">
        <v>480</v>
      </c>
      <c r="B3" s="328"/>
      <c r="C3" s="328"/>
      <c r="D3" s="328"/>
      <c r="E3" s="328"/>
    </row>
    <row r="4" spans="1:5" ht="18" customHeight="1">
      <c r="A4" s="329" t="s">
        <v>310</v>
      </c>
      <c r="B4" s="329" t="s">
        <v>311</v>
      </c>
      <c r="C4" s="329" t="s">
        <v>312</v>
      </c>
      <c r="D4" s="329"/>
      <c r="E4" s="329"/>
    </row>
    <row r="5" spans="1:5" ht="29.25" customHeight="1">
      <c r="A5" s="329" t="s">
        <v>60</v>
      </c>
      <c r="B5" s="329" t="s">
        <v>60</v>
      </c>
      <c r="C5" s="223" t="s">
        <v>313</v>
      </c>
      <c r="D5" s="223" t="s">
        <v>314</v>
      </c>
      <c r="E5" s="223" t="s">
        <v>470</v>
      </c>
    </row>
    <row r="6" spans="1:5" ht="86.25" customHeight="1">
      <c r="A6" s="271" t="s">
        <v>191</v>
      </c>
      <c r="B6" s="224" t="s">
        <v>315</v>
      </c>
      <c r="C6" s="225">
        <v>10</v>
      </c>
      <c r="D6" s="225">
        <v>0</v>
      </c>
      <c r="E6" s="225">
        <v>0</v>
      </c>
    </row>
    <row r="7" spans="1:5" ht="129.75" customHeight="1">
      <c r="A7" s="271" t="s">
        <v>316</v>
      </c>
      <c r="B7" s="224" t="s">
        <v>317</v>
      </c>
      <c r="C7" s="225">
        <v>10</v>
      </c>
      <c r="D7" s="225">
        <v>0</v>
      </c>
      <c r="E7" s="225">
        <v>0</v>
      </c>
    </row>
    <row r="8" spans="1:5" ht="57" customHeight="1">
      <c r="A8" s="271" t="s">
        <v>318</v>
      </c>
      <c r="B8" s="224" t="s">
        <v>319</v>
      </c>
      <c r="C8" s="225">
        <v>10</v>
      </c>
      <c r="D8" s="225">
        <v>0</v>
      </c>
      <c r="E8" s="225">
        <v>0</v>
      </c>
    </row>
    <row r="9" spans="1:5" ht="18.75" customHeight="1">
      <c r="A9" s="271" t="s">
        <v>320</v>
      </c>
      <c r="B9" s="224" t="s">
        <v>321</v>
      </c>
      <c r="C9" s="225">
        <v>50</v>
      </c>
      <c r="D9" s="225">
        <v>0</v>
      </c>
      <c r="E9" s="225">
        <v>0</v>
      </c>
    </row>
    <row r="10" spans="1:5" ht="28.5" customHeight="1">
      <c r="A10" s="271" t="s">
        <v>322</v>
      </c>
      <c r="B10" s="224" t="s">
        <v>323</v>
      </c>
      <c r="C10" s="225">
        <v>30</v>
      </c>
      <c r="D10" s="225">
        <v>0</v>
      </c>
      <c r="E10" s="225">
        <v>0</v>
      </c>
    </row>
    <row r="11" spans="1:5" ht="42.75" customHeight="1">
      <c r="A11" s="271" t="s">
        <v>203</v>
      </c>
      <c r="B11" s="224" t="s">
        <v>204</v>
      </c>
      <c r="C11" s="225">
        <v>100</v>
      </c>
      <c r="D11" s="225">
        <v>0</v>
      </c>
      <c r="E11" s="225">
        <v>0</v>
      </c>
    </row>
    <row r="12" spans="1:5" ht="42.75" customHeight="1">
      <c r="A12" s="271" t="s">
        <v>205</v>
      </c>
      <c r="B12" s="224" t="s">
        <v>324</v>
      </c>
      <c r="C12" s="225">
        <v>100</v>
      </c>
      <c r="D12" s="225">
        <v>0</v>
      </c>
      <c r="E12" s="225">
        <v>0</v>
      </c>
    </row>
    <row r="13" spans="1:5" ht="112.5" customHeight="1">
      <c r="A13" s="271" t="s">
        <v>209</v>
      </c>
      <c r="B13" s="224" t="s">
        <v>325</v>
      </c>
      <c r="C13" s="225">
        <v>100</v>
      </c>
      <c r="D13" s="225">
        <v>0</v>
      </c>
      <c r="E13" s="225">
        <v>0</v>
      </c>
    </row>
    <row r="14" spans="1:5" ht="52.5" customHeight="1">
      <c r="A14" s="271" t="s">
        <v>326</v>
      </c>
      <c r="B14" s="224" t="s">
        <v>327</v>
      </c>
      <c r="C14" s="225">
        <v>100</v>
      </c>
      <c r="D14" s="225">
        <v>0</v>
      </c>
      <c r="E14" s="225">
        <v>0</v>
      </c>
    </row>
    <row r="15" spans="1:5" ht="82.5" customHeight="1">
      <c r="A15" s="271" t="s">
        <v>328</v>
      </c>
      <c r="B15" s="224" t="s">
        <v>329</v>
      </c>
      <c r="C15" s="225">
        <v>100</v>
      </c>
      <c r="D15" s="225">
        <v>0</v>
      </c>
      <c r="E15" s="225">
        <v>0</v>
      </c>
    </row>
    <row r="16" spans="1:5" ht="32.25" customHeight="1">
      <c r="A16" s="271" t="s">
        <v>330</v>
      </c>
      <c r="B16" s="224" t="s">
        <v>331</v>
      </c>
      <c r="C16" s="225">
        <v>100</v>
      </c>
      <c r="D16" s="225">
        <v>0</v>
      </c>
      <c r="E16" s="225">
        <v>0</v>
      </c>
    </row>
    <row r="17" spans="1:5" ht="69.75" customHeight="1">
      <c r="A17" s="271" t="s">
        <v>332</v>
      </c>
      <c r="B17" s="224" t="s">
        <v>333</v>
      </c>
      <c r="C17" s="225">
        <v>100</v>
      </c>
      <c r="D17" s="225">
        <v>0</v>
      </c>
      <c r="E17" s="225">
        <v>0</v>
      </c>
    </row>
    <row r="18" spans="1:5" ht="53.25" customHeight="1">
      <c r="A18" s="271" t="s">
        <v>334</v>
      </c>
      <c r="B18" s="224" t="s">
        <v>335</v>
      </c>
      <c r="C18" s="225">
        <v>100</v>
      </c>
      <c r="D18" s="225">
        <v>0</v>
      </c>
      <c r="E18" s="225">
        <v>0</v>
      </c>
    </row>
    <row r="19" spans="1:5" ht="104.25" customHeight="1">
      <c r="A19" s="271" t="s">
        <v>336</v>
      </c>
      <c r="B19" s="224" t="s">
        <v>337</v>
      </c>
      <c r="C19" s="225">
        <v>100</v>
      </c>
      <c r="D19" s="225">
        <v>0</v>
      </c>
      <c r="E19" s="225">
        <v>0</v>
      </c>
    </row>
    <row r="20" spans="1:5" ht="80.25" customHeight="1">
      <c r="A20" s="271" t="s">
        <v>338</v>
      </c>
      <c r="B20" s="224" t="s">
        <v>339</v>
      </c>
      <c r="C20" s="225">
        <v>100</v>
      </c>
      <c r="D20" s="225">
        <v>0</v>
      </c>
      <c r="E20" s="225">
        <v>0</v>
      </c>
    </row>
    <row r="21" spans="1:5" ht="79.5" customHeight="1">
      <c r="A21" s="271" t="s">
        <v>216</v>
      </c>
      <c r="B21" s="224" t="s">
        <v>340</v>
      </c>
      <c r="C21" s="225">
        <v>100</v>
      </c>
      <c r="D21" s="225">
        <v>0</v>
      </c>
      <c r="E21" s="225">
        <v>0</v>
      </c>
    </row>
    <row r="22" spans="1:5" ht="54" customHeight="1">
      <c r="A22" s="271" t="s">
        <v>341</v>
      </c>
      <c r="B22" s="224" t="s">
        <v>342</v>
      </c>
      <c r="C22" s="225">
        <v>100</v>
      </c>
      <c r="D22" s="225">
        <v>0</v>
      </c>
      <c r="E22" s="225">
        <v>0</v>
      </c>
    </row>
    <row r="23" spans="1:5" ht="78.75" customHeight="1">
      <c r="A23" s="271" t="s">
        <v>343</v>
      </c>
      <c r="B23" s="224" t="s">
        <v>344</v>
      </c>
      <c r="C23" s="225">
        <v>100</v>
      </c>
      <c r="D23" s="225">
        <v>0</v>
      </c>
      <c r="E23" s="225">
        <v>0</v>
      </c>
    </row>
    <row r="24" spans="1:5" ht="86.25" customHeight="1">
      <c r="A24" s="271" t="s">
        <v>345</v>
      </c>
      <c r="B24" s="224" t="s">
        <v>346</v>
      </c>
      <c r="C24" s="225">
        <v>100</v>
      </c>
      <c r="D24" s="225">
        <v>0</v>
      </c>
      <c r="E24" s="225">
        <v>0</v>
      </c>
    </row>
    <row r="25" spans="1:5" ht="57" customHeight="1">
      <c r="A25" s="271" t="s">
        <v>347</v>
      </c>
      <c r="B25" s="224" t="s">
        <v>348</v>
      </c>
      <c r="C25" s="225">
        <v>100</v>
      </c>
      <c r="D25" s="225">
        <v>0</v>
      </c>
      <c r="E25" s="225">
        <v>0</v>
      </c>
    </row>
    <row r="26" spans="1:5" ht="42.75" customHeight="1">
      <c r="A26" s="271" t="s">
        <v>349</v>
      </c>
      <c r="B26" s="224" t="s">
        <v>350</v>
      </c>
      <c r="C26" s="225">
        <v>100</v>
      </c>
      <c r="D26" s="225">
        <v>0</v>
      </c>
      <c r="E26" s="225">
        <v>0</v>
      </c>
    </row>
    <row r="27" spans="1:5" ht="42.75" customHeight="1">
      <c r="A27" s="271" t="s">
        <v>351</v>
      </c>
      <c r="B27" s="224" t="s">
        <v>352</v>
      </c>
      <c r="C27" s="225">
        <v>100</v>
      </c>
      <c r="D27" s="225">
        <v>0</v>
      </c>
      <c r="E27" s="225">
        <v>0</v>
      </c>
    </row>
    <row r="28" spans="1:5" ht="86.25" customHeight="1">
      <c r="A28" s="271" t="s">
        <v>353</v>
      </c>
      <c r="B28" s="224" t="s">
        <v>354</v>
      </c>
      <c r="C28" s="225">
        <v>200</v>
      </c>
      <c r="D28" s="225">
        <v>0</v>
      </c>
      <c r="E28" s="225">
        <v>0</v>
      </c>
    </row>
    <row r="29" spans="1:5" ht="57" customHeight="1">
      <c r="A29" s="271" t="s">
        <v>355</v>
      </c>
      <c r="B29" s="224" t="s">
        <v>356</v>
      </c>
      <c r="C29" s="225">
        <v>100</v>
      </c>
      <c r="D29" s="225">
        <v>0</v>
      </c>
      <c r="E29" s="225">
        <v>0</v>
      </c>
    </row>
    <row r="30" spans="1:5" ht="42.75" customHeight="1">
      <c r="A30" s="271" t="s">
        <v>357</v>
      </c>
      <c r="B30" s="224" t="s">
        <v>358</v>
      </c>
      <c r="C30" s="225">
        <v>100</v>
      </c>
      <c r="D30" s="225">
        <v>0</v>
      </c>
      <c r="E30" s="225">
        <v>0</v>
      </c>
    </row>
    <row r="31" spans="1:5" ht="28.5" customHeight="1">
      <c r="A31" s="271" t="s">
        <v>359</v>
      </c>
      <c r="B31" s="224" t="s">
        <v>360</v>
      </c>
      <c r="C31" s="225">
        <v>100</v>
      </c>
      <c r="D31" s="225">
        <v>0</v>
      </c>
      <c r="E31" s="225">
        <v>0</v>
      </c>
    </row>
    <row r="32" spans="1:5" ht="57" customHeight="1">
      <c r="A32" s="271" t="s">
        <v>361</v>
      </c>
      <c r="B32" s="224" t="s">
        <v>362</v>
      </c>
      <c r="C32" s="225">
        <v>100</v>
      </c>
      <c r="D32" s="225">
        <v>0</v>
      </c>
      <c r="E32" s="225">
        <v>0</v>
      </c>
    </row>
    <row r="33" spans="1:5" ht="28.5" customHeight="1">
      <c r="A33" s="271" t="s">
        <v>363</v>
      </c>
      <c r="B33" s="224" t="s">
        <v>364</v>
      </c>
      <c r="C33" s="225">
        <v>100</v>
      </c>
      <c r="D33" s="225">
        <v>0</v>
      </c>
      <c r="E33" s="225">
        <v>0</v>
      </c>
    </row>
    <row r="34" spans="1:5" ht="42.75" customHeight="1">
      <c r="A34" s="271" t="s">
        <v>365</v>
      </c>
      <c r="B34" s="224" t="s">
        <v>366</v>
      </c>
      <c r="C34" s="225">
        <v>100</v>
      </c>
      <c r="D34" s="225">
        <v>0</v>
      </c>
      <c r="E34" s="225">
        <v>0</v>
      </c>
    </row>
    <row r="35" spans="1:5" ht="28.5" customHeight="1">
      <c r="A35" s="271" t="s">
        <v>367</v>
      </c>
      <c r="B35" s="224" t="s">
        <v>368</v>
      </c>
      <c r="C35" s="225">
        <v>100</v>
      </c>
      <c r="D35" s="225">
        <v>0</v>
      </c>
      <c r="E35" s="225">
        <v>0</v>
      </c>
    </row>
    <row r="36" spans="1:5" ht="28.5" customHeight="1">
      <c r="A36" s="271" t="s">
        <v>369</v>
      </c>
      <c r="B36" s="224" t="s">
        <v>370</v>
      </c>
      <c r="C36" s="225">
        <v>100</v>
      </c>
      <c r="D36" s="225">
        <v>0</v>
      </c>
      <c r="E36" s="225">
        <v>0</v>
      </c>
    </row>
    <row r="37" spans="1:5" ht="86.25" customHeight="1">
      <c r="A37" s="271" t="s">
        <v>371</v>
      </c>
      <c r="B37" s="224" t="s">
        <v>372</v>
      </c>
      <c r="C37" s="225">
        <v>100</v>
      </c>
      <c r="D37" s="225">
        <v>0</v>
      </c>
      <c r="E37" s="225">
        <v>0</v>
      </c>
    </row>
    <row r="38" spans="1:5" ht="86.25" customHeight="1">
      <c r="A38" s="271" t="s">
        <v>373</v>
      </c>
      <c r="B38" s="224" t="s">
        <v>374</v>
      </c>
      <c r="C38" s="225">
        <v>100</v>
      </c>
      <c r="D38" s="225">
        <v>0</v>
      </c>
      <c r="E38" s="225">
        <v>0</v>
      </c>
    </row>
    <row r="39" spans="1:5" ht="86.25" customHeight="1">
      <c r="A39" s="271" t="s">
        <v>375</v>
      </c>
      <c r="B39" s="224" t="s">
        <v>376</v>
      </c>
      <c r="C39" s="225">
        <v>200</v>
      </c>
      <c r="D39" s="225">
        <v>0</v>
      </c>
      <c r="E39" s="225">
        <v>0</v>
      </c>
    </row>
    <row r="40" spans="1:5" ht="86.25" customHeight="1">
      <c r="A40" s="271" t="s">
        <v>377</v>
      </c>
      <c r="B40" s="224" t="s">
        <v>378</v>
      </c>
      <c r="C40" s="225">
        <v>100</v>
      </c>
      <c r="D40" s="225">
        <v>0</v>
      </c>
      <c r="E40" s="225">
        <v>0</v>
      </c>
    </row>
    <row r="41" spans="1:5" ht="57" customHeight="1">
      <c r="A41" s="271" t="s">
        <v>379</v>
      </c>
      <c r="B41" s="224" t="s">
        <v>380</v>
      </c>
      <c r="C41" s="225">
        <v>100</v>
      </c>
      <c r="D41" s="225">
        <v>0</v>
      </c>
      <c r="E41" s="225">
        <v>0</v>
      </c>
    </row>
    <row r="42" spans="1:5" ht="57" customHeight="1">
      <c r="A42" s="271" t="s">
        <v>381</v>
      </c>
      <c r="B42" s="224" t="s">
        <v>382</v>
      </c>
      <c r="C42" s="225">
        <v>100</v>
      </c>
      <c r="D42" s="225">
        <v>0</v>
      </c>
      <c r="E42" s="225">
        <v>0</v>
      </c>
    </row>
    <row r="43" spans="1:5" ht="42.75" customHeight="1">
      <c r="A43" s="271" t="s">
        <v>383</v>
      </c>
      <c r="B43" s="224" t="s">
        <v>384</v>
      </c>
      <c r="C43" s="225">
        <v>100</v>
      </c>
      <c r="D43" s="225">
        <v>0</v>
      </c>
      <c r="E43" s="225">
        <v>0</v>
      </c>
    </row>
    <row r="44" spans="1:5" ht="57" customHeight="1">
      <c r="A44" s="271" t="s">
        <v>385</v>
      </c>
      <c r="B44" s="224" t="s">
        <v>386</v>
      </c>
      <c r="C44" s="225">
        <v>100</v>
      </c>
      <c r="D44" s="225">
        <v>0</v>
      </c>
      <c r="E44" s="225">
        <v>0</v>
      </c>
    </row>
    <row r="45" spans="1:5" ht="42.75" customHeight="1">
      <c r="A45" s="271" t="s">
        <v>387</v>
      </c>
      <c r="B45" s="224" t="s">
        <v>388</v>
      </c>
      <c r="C45" s="225">
        <v>100</v>
      </c>
      <c r="D45" s="225">
        <v>0</v>
      </c>
      <c r="E45" s="225">
        <v>0</v>
      </c>
    </row>
    <row r="46" spans="1:5" ht="57" customHeight="1">
      <c r="A46" s="271" t="s">
        <v>389</v>
      </c>
      <c r="B46" s="224" t="s">
        <v>390</v>
      </c>
      <c r="C46" s="225">
        <v>100</v>
      </c>
      <c r="D46" s="225">
        <v>0</v>
      </c>
      <c r="E46" s="225">
        <v>0</v>
      </c>
    </row>
    <row r="47" spans="1:5" ht="72" customHeight="1">
      <c r="A47" s="271" t="s">
        <v>391</v>
      </c>
      <c r="B47" s="224" t="s">
        <v>392</v>
      </c>
      <c r="C47" s="225">
        <v>100</v>
      </c>
      <c r="D47" s="225">
        <v>0</v>
      </c>
      <c r="E47" s="225">
        <v>0</v>
      </c>
    </row>
    <row r="48" spans="1:5" ht="57" customHeight="1">
      <c r="A48" s="271" t="s">
        <v>393</v>
      </c>
      <c r="B48" s="224" t="s">
        <v>394</v>
      </c>
      <c r="C48" s="225">
        <v>100</v>
      </c>
      <c r="D48" s="225">
        <v>0</v>
      </c>
      <c r="E48" s="225">
        <v>0</v>
      </c>
    </row>
    <row r="49" spans="1:5" ht="42.75" customHeight="1">
      <c r="A49" s="271" t="s">
        <v>395</v>
      </c>
      <c r="B49" s="224" t="s">
        <v>396</v>
      </c>
      <c r="C49" s="225">
        <v>100</v>
      </c>
      <c r="D49" s="225">
        <v>0</v>
      </c>
      <c r="E49" s="225">
        <v>0</v>
      </c>
    </row>
    <row r="50" spans="1:5" ht="42.75" customHeight="1">
      <c r="A50" s="271" t="s">
        <v>397</v>
      </c>
      <c r="B50" s="224" t="s">
        <v>398</v>
      </c>
      <c r="C50" s="225">
        <v>100</v>
      </c>
      <c r="D50" s="225">
        <v>0</v>
      </c>
      <c r="E50" s="225">
        <v>0</v>
      </c>
    </row>
    <row r="51" spans="1:5" ht="57" customHeight="1">
      <c r="A51" s="271" t="s">
        <v>399</v>
      </c>
      <c r="B51" s="224" t="s">
        <v>400</v>
      </c>
      <c r="C51" s="225">
        <v>100</v>
      </c>
      <c r="D51" s="225">
        <v>0</v>
      </c>
      <c r="E51" s="225">
        <v>0</v>
      </c>
    </row>
    <row r="52" spans="1:5" ht="57" customHeight="1">
      <c r="A52" s="271" t="s">
        <v>401</v>
      </c>
      <c r="B52" s="224" t="s">
        <v>402</v>
      </c>
      <c r="C52" s="225">
        <v>100</v>
      </c>
      <c r="D52" s="225">
        <v>0</v>
      </c>
      <c r="E52" s="225">
        <v>0</v>
      </c>
    </row>
    <row r="53" spans="1:5" ht="72" customHeight="1">
      <c r="A53" s="271" t="s">
        <v>403</v>
      </c>
      <c r="B53" s="224" t="s">
        <v>404</v>
      </c>
      <c r="C53" s="225">
        <v>100</v>
      </c>
      <c r="D53" s="225">
        <v>0</v>
      </c>
      <c r="E53" s="225">
        <v>0</v>
      </c>
    </row>
    <row r="54" spans="1:5" ht="86.25" customHeight="1">
      <c r="A54" s="271" t="s">
        <v>405</v>
      </c>
      <c r="B54" s="224" t="s">
        <v>406</v>
      </c>
      <c r="C54" s="225">
        <v>100</v>
      </c>
      <c r="D54" s="225">
        <v>0</v>
      </c>
      <c r="E54" s="225">
        <v>0</v>
      </c>
    </row>
    <row r="55" spans="1:5" ht="57" customHeight="1">
      <c r="A55" s="271" t="s">
        <v>407</v>
      </c>
      <c r="B55" s="224" t="s">
        <v>408</v>
      </c>
      <c r="C55" s="225">
        <v>100</v>
      </c>
      <c r="D55" s="225">
        <v>0</v>
      </c>
      <c r="E55" s="225">
        <v>0</v>
      </c>
    </row>
    <row r="56" spans="1:5" ht="86.25" customHeight="1">
      <c r="A56" s="271" t="s">
        <v>409</v>
      </c>
      <c r="B56" s="224" t="s">
        <v>410</v>
      </c>
      <c r="C56" s="225">
        <v>100</v>
      </c>
      <c r="D56" s="225">
        <v>0</v>
      </c>
      <c r="E56" s="225">
        <v>0</v>
      </c>
    </row>
    <row r="57" spans="1:5" ht="57" customHeight="1">
      <c r="A57" s="271" t="s">
        <v>411</v>
      </c>
      <c r="B57" s="224" t="s">
        <v>412</v>
      </c>
      <c r="C57" s="225">
        <v>100</v>
      </c>
      <c r="D57" s="225">
        <v>0</v>
      </c>
      <c r="E57" s="225">
        <v>0</v>
      </c>
    </row>
    <row r="58" spans="1:5" ht="42.75" customHeight="1">
      <c r="A58" s="271" t="s">
        <v>413</v>
      </c>
      <c r="B58" s="224" t="s">
        <v>414</v>
      </c>
      <c r="C58" s="225">
        <v>200</v>
      </c>
      <c r="D58" s="225">
        <v>0</v>
      </c>
      <c r="E58" s="225">
        <v>0</v>
      </c>
    </row>
    <row r="59" spans="1:5" ht="28.5" customHeight="1">
      <c r="A59" s="271" t="s">
        <v>415</v>
      </c>
      <c r="B59" s="224" t="s">
        <v>416</v>
      </c>
      <c r="C59" s="225">
        <v>200</v>
      </c>
      <c r="D59" s="225">
        <v>0</v>
      </c>
      <c r="E59" s="225">
        <v>0</v>
      </c>
    </row>
    <row r="60" spans="1:5" ht="72" customHeight="1">
      <c r="A60" s="271" t="s">
        <v>417</v>
      </c>
      <c r="B60" s="224" t="s">
        <v>418</v>
      </c>
      <c r="C60" s="225">
        <v>100</v>
      </c>
      <c r="D60" s="225">
        <v>0</v>
      </c>
      <c r="E60" s="225">
        <v>0</v>
      </c>
    </row>
    <row r="61" spans="1:5" ht="28.5" customHeight="1">
      <c r="A61" s="271" t="s">
        <v>419</v>
      </c>
      <c r="B61" s="224" t="s">
        <v>420</v>
      </c>
      <c r="C61" s="225">
        <v>200</v>
      </c>
      <c r="D61" s="225">
        <v>0</v>
      </c>
      <c r="E61" s="225">
        <v>0</v>
      </c>
    </row>
    <row r="62" spans="1:5" ht="42.75" customHeight="1">
      <c r="A62" s="271" t="s">
        <v>199</v>
      </c>
      <c r="B62" s="224" t="s">
        <v>200</v>
      </c>
      <c r="C62" s="225">
        <v>100</v>
      </c>
      <c r="D62" s="225">
        <v>0</v>
      </c>
      <c r="E62" s="225">
        <v>0</v>
      </c>
    </row>
  </sheetData>
  <sheetProtection/>
  <mergeCells count="5">
    <mergeCell ref="A2:E2"/>
    <mergeCell ref="A3:E3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3.421875" style="0" customWidth="1"/>
    <col min="2" max="2" width="21.140625" style="0" customWidth="1"/>
    <col min="3" max="3" width="23.421875" style="0" customWidth="1"/>
  </cols>
  <sheetData>
    <row r="1" spans="2:3" ht="15">
      <c r="B1" s="359" t="s">
        <v>309</v>
      </c>
      <c r="C1" s="359"/>
    </row>
    <row r="2" spans="2:3" ht="15">
      <c r="B2" s="344" t="s">
        <v>629</v>
      </c>
      <c r="C2" s="344"/>
    </row>
    <row r="3" spans="2:3" ht="15">
      <c r="B3" s="344" t="s">
        <v>632</v>
      </c>
      <c r="C3" s="344"/>
    </row>
    <row r="4" spans="1:3" ht="38.25" customHeight="1">
      <c r="A4" s="356" t="s">
        <v>478</v>
      </c>
      <c r="B4" s="356"/>
      <c r="C4" s="356"/>
    </row>
    <row r="6" spans="1:3" ht="15">
      <c r="A6" s="358" t="s">
        <v>292</v>
      </c>
      <c r="B6" s="357" t="s">
        <v>493</v>
      </c>
      <c r="C6" s="357"/>
    </row>
    <row r="7" spans="1:3" ht="15">
      <c r="A7" s="358"/>
      <c r="B7" s="240" t="s">
        <v>293</v>
      </c>
      <c r="C7" s="240" t="s">
        <v>294</v>
      </c>
    </row>
    <row r="8" spans="1:3" ht="30">
      <c r="A8" s="207" t="s">
        <v>295</v>
      </c>
      <c r="B8" s="267">
        <v>0</v>
      </c>
      <c r="C8" s="267">
        <v>0</v>
      </c>
    </row>
    <row r="9" spans="1:3" ht="15">
      <c r="A9" s="194" t="s">
        <v>250</v>
      </c>
      <c r="B9" s="267">
        <v>0</v>
      </c>
      <c r="C9" s="267">
        <v>0</v>
      </c>
    </row>
    <row r="12" spans="1:3" ht="38.25" customHeight="1">
      <c r="A12" s="356" t="s">
        <v>477</v>
      </c>
      <c r="B12" s="356"/>
      <c r="C12" s="356"/>
    </row>
    <row r="14" spans="1:3" ht="30">
      <c r="A14" s="218" t="s">
        <v>292</v>
      </c>
      <c r="B14" s="268" t="s">
        <v>496</v>
      </c>
      <c r="C14" s="240" t="s">
        <v>466</v>
      </c>
    </row>
    <row r="15" spans="1:3" ht="15">
      <c r="A15" s="194" t="s">
        <v>296</v>
      </c>
      <c r="B15" s="267">
        <v>0</v>
      </c>
      <c r="C15" s="267">
        <v>0</v>
      </c>
    </row>
    <row r="16" spans="1:3" ht="15">
      <c r="A16" s="194" t="s">
        <v>291</v>
      </c>
      <c r="B16" s="267"/>
      <c r="C16" s="267"/>
    </row>
    <row r="17" spans="1:3" ht="30">
      <c r="A17" s="207" t="s">
        <v>297</v>
      </c>
      <c r="B17" s="267">
        <v>0</v>
      </c>
      <c r="C17" s="267">
        <v>0</v>
      </c>
    </row>
    <row r="18" spans="1:3" ht="15">
      <c r="A18" s="194" t="s">
        <v>250</v>
      </c>
      <c r="B18" s="267">
        <v>0</v>
      </c>
      <c r="C18" s="267">
        <v>0</v>
      </c>
    </row>
    <row r="19" spans="1:3" ht="15">
      <c r="A19" s="194" t="s">
        <v>298</v>
      </c>
      <c r="B19" s="267">
        <v>0</v>
      </c>
      <c r="C19" s="267">
        <v>0</v>
      </c>
    </row>
    <row r="20" spans="1:3" ht="15">
      <c r="A20" s="194" t="s">
        <v>299</v>
      </c>
      <c r="B20" s="267">
        <v>0</v>
      </c>
      <c r="C20" s="267">
        <v>0</v>
      </c>
    </row>
  </sheetData>
  <sheetProtection/>
  <mergeCells count="7">
    <mergeCell ref="A4:C4"/>
    <mergeCell ref="B6:C6"/>
    <mergeCell ref="A6:A7"/>
    <mergeCell ref="A12:C12"/>
    <mergeCell ref="B1:C1"/>
    <mergeCell ref="B2:C2"/>
    <mergeCell ref="B3:C3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9.140625" style="144" customWidth="1"/>
    <col min="2" max="2" width="36.421875" style="144" customWidth="1"/>
    <col min="3" max="3" width="22.8515625" style="144" customWidth="1"/>
    <col min="4" max="4" width="16.7109375" style="144" customWidth="1"/>
    <col min="5" max="5" width="19.140625" style="144" customWidth="1"/>
    <col min="6" max="6" width="15.00390625" style="144" customWidth="1"/>
    <col min="7" max="7" width="18.140625" style="144" customWidth="1"/>
    <col min="8" max="16384" width="9.140625" style="144" customWidth="1"/>
  </cols>
  <sheetData>
    <row r="1" spans="6:7" ht="15">
      <c r="F1" s="359" t="s">
        <v>625</v>
      </c>
      <c r="G1" s="359"/>
    </row>
    <row r="2" spans="5:7" ht="18" customHeight="1">
      <c r="E2" s="344" t="s">
        <v>283</v>
      </c>
      <c r="F2" s="344"/>
      <c r="G2" s="344"/>
    </row>
    <row r="3" spans="5:7" ht="27" customHeight="1">
      <c r="E3" s="370" t="s">
        <v>636</v>
      </c>
      <c r="F3" s="370"/>
      <c r="G3" s="370"/>
    </row>
    <row r="6" spans="1:7" ht="15.75">
      <c r="A6" s="360" t="s">
        <v>467</v>
      </c>
      <c r="B6" s="360"/>
      <c r="C6" s="360"/>
      <c r="D6" s="360"/>
      <c r="E6" s="360"/>
      <c r="F6" s="360"/>
      <c r="G6" s="360"/>
    </row>
    <row r="8" ht="15">
      <c r="A8" s="145" t="s">
        <v>468</v>
      </c>
    </row>
    <row r="10" ht="15">
      <c r="G10" s="144" t="s">
        <v>290</v>
      </c>
    </row>
    <row r="11" spans="1:7" s="219" customFormat="1" ht="60">
      <c r="A11" s="220" t="s">
        <v>242</v>
      </c>
      <c r="B11" s="220" t="s">
        <v>300</v>
      </c>
      <c r="C11" s="220" t="s">
        <v>301</v>
      </c>
      <c r="D11" s="220" t="s">
        <v>302</v>
      </c>
      <c r="E11" s="220" t="s">
        <v>494</v>
      </c>
      <c r="F11" s="220" t="s">
        <v>303</v>
      </c>
      <c r="G11" s="220" t="s">
        <v>304</v>
      </c>
    </row>
    <row r="12" spans="1:7" ht="15">
      <c r="A12" s="146">
        <v>1</v>
      </c>
      <c r="B12" s="146"/>
      <c r="C12" s="146"/>
      <c r="D12" s="146"/>
      <c r="E12" s="146"/>
      <c r="F12" s="146"/>
      <c r="G12" s="146"/>
    </row>
    <row r="13" spans="1:7" ht="15">
      <c r="A13" s="146">
        <v>2</v>
      </c>
      <c r="B13" s="146"/>
      <c r="C13" s="146"/>
      <c r="D13" s="146"/>
      <c r="E13" s="146"/>
      <c r="F13" s="146"/>
      <c r="G13" s="146"/>
    </row>
    <row r="14" spans="1:7" ht="15">
      <c r="A14" s="146">
        <v>3</v>
      </c>
      <c r="B14" s="146"/>
      <c r="C14" s="146"/>
      <c r="D14" s="146"/>
      <c r="E14" s="146"/>
      <c r="F14" s="146"/>
      <c r="G14" s="146"/>
    </row>
    <row r="15" spans="1:7" ht="15">
      <c r="A15" s="146">
        <v>4</v>
      </c>
      <c r="B15" s="146"/>
      <c r="C15" s="146"/>
      <c r="D15" s="146"/>
      <c r="E15" s="146"/>
      <c r="F15" s="146"/>
      <c r="G15" s="146"/>
    </row>
    <row r="16" spans="1:7" s="145" customFormat="1" ht="14.25">
      <c r="A16" s="147"/>
      <c r="B16" s="147" t="s">
        <v>305</v>
      </c>
      <c r="C16" s="147"/>
      <c r="D16" s="221">
        <v>0</v>
      </c>
      <c r="E16" s="221">
        <v>0</v>
      </c>
      <c r="F16" s="221">
        <v>0</v>
      </c>
      <c r="G16" s="221">
        <v>0</v>
      </c>
    </row>
    <row r="18" spans="1:7" ht="33.75" customHeight="1">
      <c r="A18" s="361" t="s">
        <v>469</v>
      </c>
      <c r="B18" s="361"/>
      <c r="C18" s="361"/>
      <c r="D18" s="361"/>
      <c r="E18" s="361"/>
      <c r="F18" s="361"/>
      <c r="G18" s="361"/>
    </row>
    <row r="20" spans="1:7" s="145" customFormat="1" ht="33.75" customHeight="1">
      <c r="A20" s="212" t="s">
        <v>242</v>
      </c>
      <c r="B20" s="362" t="s">
        <v>476</v>
      </c>
      <c r="C20" s="363"/>
      <c r="D20" s="364" t="s">
        <v>306</v>
      </c>
      <c r="E20" s="364"/>
      <c r="F20" s="364"/>
      <c r="G20" s="364"/>
    </row>
    <row r="21" spans="1:7" ht="15">
      <c r="A21" s="146">
        <v>1</v>
      </c>
      <c r="B21" s="365" t="s">
        <v>307</v>
      </c>
      <c r="C21" s="366"/>
      <c r="D21" s="367">
        <v>0</v>
      </c>
      <c r="E21" s="368"/>
      <c r="F21" s="368"/>
      <c r="G21" s="369"/>
    </row>
    <row r="22" spans="1:7" ht="15">
      <c r="A22" s="146">
        <v>2</v>
      </c>
      <c r="B22" s="365" t="s">
        <v>308</v>
      </c>
      <c r="C22" s="366"/>
      <c r="D22" s="367">
        <v>0</v>
      </c>
      <c r="E22" s="368"/>
      <c r="F22" s="368"/>
      <c r="G22" s="369"/>
    </row>
  </sheetData>
  <sheetProtection/>
  <mergeCells count="11">
    <mergeCell ref="B21:C21"/>
    <mergeCell ref="B22:C22"/>
    <mergeCell ref="D21:G21"/>
    <mergeCell ref="D22:G22"/>
    <mergeCell ref="E3:G3"/>
    <mergeCell ref="F1:G1"/>
    <mergeCell ref="E2:G2"/>
    <mergeCell ref="A6:G6"/>
    <mergeCell ref="A18:G18"/>
    <mergeCell ref="B20:C20"/>
    <mergeCell ref="D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140625" style="0" customWidth="1"/>
    <col min="2" max="2" width="81.7109375" style="0" customWidth="1"/>
    <col min="3" max="3" width="25.7109375" style="143" customWidth="1"/>
    <col min="4" max="4" width="12.7109375" style="0" bestFit="1" customWidth="1"/>
    <col min="5" max="5" width="9.7109375" style="0" customWidth="1"/>
  </cols>
  <sheetData>
    <row r="1" spans="1:4" ht="15" customHeight="1">
      <c r="A1" s="130"/>
      <c r="B1" s="211"/>
      <c r="C1" s="326" t="s">
        <v>626</v>
      </c>
      <c r="D1" s="154"/>
    </row>
    <row r="2" spans="2:3" ht="15" customHeight="1">
      <c r="B2" s="373" t="s">
        <v>630</v>
      </c>
      <c r="C2" s="373"/>
    </row>
    <row r="3" spans="2:3" ht="15" customHeight="1">
      <c r="B3" s="373" t="s">
        <v>637</v>
      </c>
      <c r="C3" s="373"/>
    </row>
    <row r="5" spans="1:3" ht="45" customHeight="1">
      <c r="A5" s="372" t="s">
        <v>475</v>
      </c>
      <c r="B5" s="372"/>
      <c r="C5" s="372"/>
    </row>
    <row r="6" ht="15">
      <c r="B6" s="155"/>
    </row>
    <row r="7" ht="16.5" thickBot="1">
      <c r="C7" s="156" t="s">
        <v>241</v>
      </c>
    </row>
    <row r="8" spans="1:3" s="160" customFormat="1" ht="31.5" customHeight="1" thickBot="1">
      <c r="A8" s="157" t="s">
        <v>242</v>
      </c>
      <c r="B8" s="158" t="s">
        <v>243</v>
      </c>
      <c r="C8" s="159" t="s">
        <v>65</v>
      </c>
    </row>
    <row r="9" spans="1:4" ht="24.75" customHeight="1">
      <c r="A9" s="161"/>
      <c r="B9" s="162" t="s">
        <v>244</v>
      </c>
      <c r="C9" s="163">
        <f>C10+C13+C16+C19+C22</f>
        <v>0</v>
      </c>
      <c r="D9" s="164"/>
    </row>
    <row r="10" spans="1:4" s="168" customFormat="1" ht="18" customHeight="1">
      <c r="A10" s="165">
        <v>1</v>
      </c>
      <c r="B10" s="162" t="s">
        <v>245</v>
      </c>
      <c r="C10" s="166">
        <v>0</v>
      </c>
      <c r="D10" s="167"/>
    </row>
    <row r="11" spans="1:4" s="172" customFormat="1" ht="18" customHeight="1">
      <c r="A11" s="161" t="s">
        <v>246</v>
      </c>
      <c r="B11" s="169" t="s">
        <v>247</v>
      </c>
      <c r="C11" s="170">
        <v>0</v>
      </c>
      <c r="D11" s="171"/>
    </row>
    <row r="12" spans="1:4" s="172" customFormat="1" ht="18" customHeight="1">
      <c r="A12" s="161" t="s">
        <v>248</v>
      </c>
      <c r="B12" s="169" t="s">
        <v>249</v>
      </c>
      <c r="C12" s="170">
        <v>0</v>
      </c>
      <c r="D12" s="171"/>
    </row>
    <row r="13" spans="1:4" s="168" customFormat="1" ht="18" customHeight="1">
      <c r="A13" s="165">
        <v>2</v>
      </c>
      <c r="B13" s="162" t="s">
        <v>250</v>
      </c>
      <c r="C13" s="166">
        <v>0</v>
      </c>
      <c r="D13" s="167"/>
    </row>
    <row r="14" spans="1:4" s="172" customFormat="1" ht="18" customHeight="1">
      <c r="A14" s="161" t="s">
        <v>251</v>
      </c>
      <c r="B14" s="169" t="s">
        <v>247</v>
      </c>
      <c r="C14" s="170">
        <v>0</v>
      </c>
      <c r="D14" s="171"/>
    </row>
    <row r="15" spans="1:4" s="172" customFormat="1" ht="21.75" customHeight="1">
      <c r="A15" s="161" t="s">
        <v>252</v>
      </c>
      <c r="B15" s="169" t="s">
        <v>249</v>
      </c>
      <c r="C15" s="170">
        <v>0</v>
      </c>
      <c r="D15" s="171"/>
    </row>
    <row r="16" spans="1:4" s="168" customFormat="1" ht="24.75" customHeight="1">
      <c r="A16" s="165">
        <v>3</v>
      </c>
      <c r="B16" s="162" t="s">
        <v>253</v>
      </c>
      <c r="C16" s="166">
        <f>C17+C18</f>
        <v>0</v>
      </c>
      <c r="D16" s="167"/>
    </row>
    <row r="17" spans="1:4" s="172" customFormat="1" ht="24" customHeight="1">
      <c r="A17" s="161" t="s">
        <v>254</v>
      </c>
      <c r="B17" s="169" t="s">
        <v>247</v>
      </c>
      <c r="C17" s="170">
        <v>0</v>
      </c>
      <c r="D17" s="171"/>
    </row>
    <row r="18" spans="1:4" s="172" customFormat="1" ht="24" customHeight="1">
      <c r="A18" s="161" t="s">
        <v>255</v>
      </c>
      <c r="B18" s="169" t="s">
        <v>249</v>
      </c>
      <c r="C18" s="170">
        <v>0</v>
      </c>
      <c r="D18" s="171"/>
    </row>
    <row r="19" spans="1:3" s="168" customFormat="1" ht="21" customHeight="1">
      <c r="A19" s="173" t="s">
        <v>256</v>
      </c>
      <c r="B19" s="174" t="s">
        <v>257</v>
      </c>
      <c r="C19" s="166">
        <f>'Прил 7 расх'!I8-'прил 3 доход'!C47</f>
        <v>0</v>
      </c>
    </row>
    <row r="20" spans="1:3" ht="58.5" customHeight="1" hidden="1">
      <c r="A20" s="175" t="s">
        <v>258</v>
      </c>
      <c r="B20" s="176" t="s">
        <v>259</v>
      </c>
      <c r="C20" s="177">
        <v>1811265176.95</v>
      </c>
    </row>
    <row r="21" spans="1:3" ht="58.5" customHeight="1" hidden="1">
      <c r="A21" s="175" t="s">
        <v>260</v>
      </c>
      <c r="B21" s="176" t="s">
        <v>261</v>
      </c>
      <c r="C21" s="177" t="e">
        <f>-1692166718.48-#REF!</f>
        <v>#REF!</v>
      </c>
    </row>
    <row r="22" spans="1:3" s="168" customFormat="1" ht="33.75" customHeight="1">
      <c r="A22" s="173" t="s">
        <v>262</v>
      </c>
      <c r="B22" s="174" t="s">
        <v>263</v>
      </c>
      <c r="C22" s="178">
        <f>C26+C25</f>
        <v>0</v>
      </c>
    </row>
    <row r="23" spans="1:3" ht="33" customHeight="1">
      <c r="A23" s="175" t="s">
        <v>264</v>
      </c>
      <c r="B23" s="176" t="s">
        <v>265</v>
      </c>
      <c r="C23" s="177">
        <v>0</v>
      </c>
    </row>
    <row r="24" spans="1:3" s="168" customFormat="1" ht="52.5" customHeight="1">
      <c r="A24" s="175" t="s">
        <v>266</v>
      </c>
      <c r="B24" s="176" t="s">
        <v>267</v>
      </c>
      <c r="C24" s="177">
        <v>0</v>
      </c>
    </row>
    <row r="25" spans="1:3" s="168" customFormat="1" ht="52.5" customHeight="1">
      <c r="A25" s="175" t="s">
        <v>268</v>
      </c>
      <c r="B25" s="176" t="s">
        <v>269</v>
      </c>
      <c r="C25" s="177">
        <v>0</v>
      </c>
    </row>
    <row r="26" spans="1:3" s="168" customFormat="1" ht="40.5" customHeight="1">
      <c r="A26" s="175" t="s">
        <v>270</v>
      </c>
      <c r="B26" s="176" t="s">
        <v>271</v>
      </c>
      <c r="C26" s="177">
        <v>0</v>
      </c>
    </row>
    <row r="27" spans="1:3" s="168" customFormat="1" ht="30" customHeight="1">
      <c r="A27" s="175" t="s">
        <v>272</v>
      </c>
      <c r="B27" s="176" t="s">
        <v>273</v>
      </c>
      <c r="C27" s="177">
        <v>0</v>
      </c>
    </row>
    <row r="28" spans="1:3" ht="24" customHeight="1" thickBot="1">
      <c r="A28" s="179" t="s">
        <v>274</v>
      </c>
      <c r="B28" s="180" t="s">
        <v>275</v>
      </c>
      <c r="C28" s="181">
        <v>0</v>
      </c>
    </row>
    <row r="32" spans="1:5" ht="15.75">
      <c r="A32" s="182"/>
      <c r="B32" s="182"/>
      <c r="C32" s="183"/>
      <c r="D32" s="184"/>
      <c r="E32" s="185"/>
    </row>
    <row r="33" spans="1:7" ht="15.75">
      <c r="A33" s="371"/>
      <c r="B33" s="371"/>
      <c r="C33" s="186"/>
      <c r="D33" s="185"/>
      <c r="E33" s="185"/>
      <c r="F33" s="185"/>
      <c r="G33" s="187"/>
    </row>
    <row r="34" spans="1:7" ht="15.75">
      <c r="A34" s="188"/>
      <c r="B34" s="189"/>
      <c r="C34" s="183"/>
      <c r="D34" s="185"/>
      <c r="E34" s="185"/>
      <c r="F34" s="185"/>
      <c r="G34" s="187"/>
    </row>
    <row r="35" spans="1:5" ht="15.75">
      <c r="A35" s="371"/>
      <c r="B35" s="371"/>
      <c r="C35" s="186"/>
      <c r="D35" s="185"/>
      <c r="E35" s="185"/>
    </row>
    <row r="36" spans="2:3" ht="15">
      <c r="B36" s="190"/>
      <c r="C36" s="164"/>
    </row>
    <row r="37" spans="2:3" ht="15">
      <c r="B37" s="190"/>
      <c r="C37" s="164"/>
    </row>
    <row r="38" spans="2:3" ht="15">
      <c r="B38" s="190"/>
      <c r="C38" s="164"/>
    </row>
    <row r="39" spans="2:3" ht="15">
      <c r="B39" s="190"/>
      <c r="C39" s="164"/>
    </row>
    <row r="40" spans="2:3" ht="15">
      <c r="B40" s="190"/>
      <c r="C40" s="164"/>
    </row>
    <row r="41" spans="2:3" ht="15">
      <c r="B41" s="190"/>
      <c r="C41" s="164"/>
    </row>
    <row r="42" spans="2:3" ht="15">
      <c r="B42" s="190"/>
      <c r="C42" s="164"/>
    </row>
    <row r="43" spans="2:3" ht="15">
      <c r="B43" s="190"/>
      <c r="C43" s="164"/>
    </row>
    <row r="44" spans="2:3" ht="15">
      <c r="B44" s="190"/>
      <c r="C44" s="164"/>
    </row>
    <row r="45" spans="2:3" ht="15">
      <c r="B45" s="190"/>
      <c r="C45" s="164"/>
    </row>
    <row r="46" spans="2:3" ht="15">
      <c r="B46" s="190"/>
      <c r="C46" s="164"/>
    </row>
    <row r="47" spans="2:3" ht="15">
      <c r="B47" s="190"/>
      <c r="C47" s="164"/>
    </row>
    <row r="48" spans="2:3" ht="15">
      <c r="B48" s="190"/>
      <c r="C48" s="164"/>
    </row>
  </sheetData>
  <sheetProtection/>
  <mergeCells count="5">
    <mergeCell ref="A33:B33"/>
    <mergeCell ref="A35:B35"/>
    <mergeCell ref="A5:C5"/>
    <mergeCell ref="B2:C2"/>
    <mergeCell ref="B3:C3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166" zoomScaleSheetLayoutView="166" zoomScalePageLayoutView="0" workbookViewId="0" topLeftCell="A1">
      <selection activeCell="A35" sqref="A35"/>
    </sheetView>
  </sheetViews>
  <sheetFormatPr defaultColWidth="9.140625" defaultRowHeight="15"/>
  <cols>
    <col min="1" max="1" width="21.421875" style="93" customWidth="1"/>
    <col min="2" max="2" width="42.00390625" style="93" customWidth="1"/>
    <col min="3" max="3" width="16.7109375" style="93" customWidth="1"/>
    <col min="4" max="4" width="14.140625" style="93" customWidth="1"/>
    <col min="5" max="5" width="10.8515625" style="93" bestFit="1" customWidth="1"/>
    <col min="6" max="16384" width="9.140625" style="93" customWidth="1"/>
  </cols>
  <sheetData>
    <row r="1" spans="2:3" ht="12.75">
      <c r="B1" s="209"/>
      <c r="C1" s="209" t="s">
        <v>492</v>
      </c>
    </row>
    <row r="2" spans="2:3" ht="12.75">
      <c r="B2" s="335" t="s">
        <v>281</v>
      </c>
      <c r="C2" s="335"/>
    </row>
    <row r="3" spans="2:3" ht="12.75">
      <c r="B3" s="335" t="s">
        <v>422</v>
      </c>
      <c r="C3" s="335"/>
    </row>
    <row r="4" spans="1:3" ht="23.25" customHeight="1">
      <c r="A4" s="330" t="s">
        <v>421</v>
      </c>
      <c r="B4" s="330"/>
      <c r="C4" s="330"/>
    </row>
    <row r="5" spans="1:3" ht="16.5" customHeight="1">
      <c r="A5" s="331"/>
      <c r="B5" s="331"/>
      <c r="C5" s="331"/>
    </row>
    <row r="6" spans="1:3" ht="11.25">
      <c r="A6" s="94"/>
      <c r="B6" s="94"/>
      <c r="C6" s="94"/>
    </row>
    <row r="7" spans="1:3" ht="15" customHeight="1">
      <c r="A7" s="332" t="s">
        <v>183</v>
      </c>
      <c r="B7" s="332" t="s">
        <v>1</v>
      </c>
      <c r="C7" s="334" t="s">
        <v>167</v>
      </c>
    </row>
    <row r="8" spans="1:3" ht="8.25" customHeight="1">
      <c r="A8" s="333"/>
      <c r="B8" s="333"/>
      <c r="C8" s="333"/>
    </row>
    <row r="9" spans="1:3" ht="21" customHeight="1">
      <c r="A9" s="333"/>
      <c r="B9" s="333"/>
      <c r="C9" s="333"/>
    </row>
    <row r="10" spans="1:3" ht="11.25">
      <c r="A10" s="95" t="s">
        <v>31</v>
      </c>
      <c r="B10" s="95" t="s">
        <v>8</v>
      </c>
      <c r="C10" s="95" t="s">
        <v>13</v>
      </c>
    </row>
    <row r="11" spans="1:3" ht="11.25" hidden="1">
      <c r="A11" s="95"/>
      <c r="B11" s="95"/>
      <c r="C11" s="96" t="s">
        <v>184</v>
      </c>
    </row>
    <row r="12" spans="1:6" ht="18" customHeight="1">
      <c r="A12" s="97" t="s">
        <v>185</v>
      </c>
      <c r="B12" s="98" t="s">
        <v>186</v>
      </c>
      <c r="C12" s="99">
        <f>C13+C26</f>
        <v>27432989.42</v>
      </c>
      <c r="E12" s="100"/>
      <c r="F12" s="100"/>
    </row>
    <row r="13" spans="1:5" ht="17.25" customHeight="1">
      <c r="A13" s="101" t="s">
        <v>187</v>
      </c>
      <c r="B13" s="102" t="s">
        <v>188</v>
      </c>
      <c r="C13" s="103">
        <f>C14+C17+C23+C16</f>
        <v>27422989.42</v>
      </c>
      <c r="E13" s="100"/>
    </row>
    <row r="14" spans="1:3" ht="11.25">
      <c r="A14" s="104" t="s">
        <v>189</v>
      </c>
      <c r="B14" s="105" t="s">
        <v>190</v>
      </c>
      <c r="C14" s="106">
        <f>C15</f>
        <v>26599300</v>
      </c>
    </row>
    <row r="15" spans="1:3" ht="56.25">
      <c r="A15" s="213" t="s">
        <v>191</v>
      </c>
      <c r="B15" s="109" t="s">
        <v>192</v>
      </c>
      <c r="C15" s="110">
        <v>26599300</v>
      </c>
    </row>
    <row r="16" spans="1:3" s="111" customFormat="1" ht="31.5">
      <c r="A16" s="214" t="s">
        <v>193</v>
      </c>
      <c r="B16" s="102" t="s">
        <v>194</v>
      </c>
      <c r="C16" s="103">
        <v>74689.42</v>
      </c>
    </row>
    <row r="17" spans="1:3" ht="11.25">
      <c r="A17" s="101" t="s">
        <v>195</v>
      </c>
      <c r="B17" s="102" t="s">
        <v>196</v>
      </c>
      <c r="C17" s="103">
        <f>C18+C20</f>
        <v>728000</v>
      </c>
    </row>
    <row r="18" spans="1:3" ht="11.25">
      <c r="A18" s="104" t="s">
        <v>197</v>
      </c>
      <c r="B18" s="105" t="s">
        <v>198</v>
      </c>
      <c r="C18" s="106">
        <f>C19</f>
        <v>32000</v>
      </c>
    </row>
    <row r="19" spans="1:3" ht="37.5" customHeight="1">
      <c r="A19" s="213" t="s">
        <v>199</v>
      </c>
      <c r="B19" s="109" t="s">
        <v>200</v>
      </c>
      <c r="C19" s="110">
        <v>32000</v>
      </c>
    </row>
    <row r="20" spans="1:3" ht="11.25">
      <c r="A20" s="104" t="s">
        <v>201</v>
      </c>
      <c r="B20" s="105" t="s">
        <v>202</v>
      </c>
      <c r="C20" s="106">
        <f>C21+C22</f>
        <v>696000</v>
      </c>
    </row>
    <row r="21" spans="1:3" ht="24" customHeight="1">
      <c r="A21" s="213" t="s">
        <v>203</v>
      </c>
      <c r="B21" s="109" t="s">
        <v>204</v>
      </c>
      <c r="C21" s="110">
        <v>563000</v>
      </c>
    </row>
    <row r="22" spans="1:3" ht="24" customHeight="1">
      <c r="A22" s="213" t="s">
        <v>205</v>
      </c>
      <c r="B22" s="109" t="s">
        <v>206</v>
      </c>
      <c r="C22" s="110">
        <v>133000</v>
      </c>
    </row>
    <row r="23" spans="1:3" ht="11.25">
      <c r="A23" s="112" t="s">
        <v>207</v>
      </c>
      <c r="B23" s="113" t="s">
        <v>208</v>
      </c>
      <c r="C23" s="114">
        <f>C24</f>
        <v>21000</v>
      </c>
    </row>
    <row r="24" spans="1:3" ht="58.5" customHeight="1">
      <c r="A24" s="215" t="s">
        <v>209</v>
      </c>
      <c r="B24" s="115" t="s">
        <v>210</v>
      </c>
      <c r="C24" s="116">
        <v>21000</v>
      </c>
    </row>
    <row r="25" spans="1:3" s="111" customFormat="1" ht="15.75" customHeight="1">
      <c r="A25" s="117"/>
      <c r="B25" s="118" t="s">
        <v>211</v>
      </c>
      <c r="C25" s="119">
        <f>C26</f>
        <v>10000</v>
      </c>
    </row>
    <row r="26" spans="1:3" ht="31.5">
      <c r="A26" s="216" t="s">
        <v>212</v>
      </c>
      <c r="B26" s="118" t="s">
        <v>213</v>
      </c>
      <c r="C26" s="119">
        <v>10000</v>
      </c>
    </row>
    <row r="27" spans="1:3" ht="66.75" customHeight="1" hidden="1">
      <c r="A27" s="217" t="s">
        <v>214</v>
      </c>
      <c r="B27" s="105" t="s">
        <v>215</v>
      </c>
      <c r="C27" s="106">
        <f>C28</f>
        <v>0</v>
      </c>
    </row>
    <row r="28" spans="1:3" ht="56.25" hidden="1">
      <c r="A28" s="213" t="s">
        <v>216</v>
      </c>
      <c r="B28" s="109" t="s">
        <v>217</v>
      </c>
      <c r="C28" s="110">
        <v>0</v>
      </c>
    </row>
    <row r="29" spans="1:6" ht="12" customHeight="1">
      <c r="A29" s="97"/>
      <c r="B29" s="98" t="s">
        <v>218</v>
      </c>
      <c r="C29" s="99">
        <f>C30+C46</f>
        <v>131269</v>
      </c>
      <c r="F29" s="100"/>
    </row>
    <row r="30" spans="1:3" ht="21">
      <c r="A30" s="217" t="s">
        <v>219</v>
      </c>
      <c r="B30" s="105" t="s">
        <v>220</v>
      </c>
      <c r="C30" s="106">
        <f>C31+C33+C36+C44</f>
        <v>131269</v>
      </c>
    </row>
    <row r="31" spans="1:3" s="111" customFormat="1" ht="21" hidden="1">
      <c r="A31" s="217" t="s">
        <v>221</v>
      </c>
      <c r="B31" s="105" t="s">
        <v>222</v>
      </c>
      <c r="C31" s="106">
        <f>SUM(C32:C32)</f>
        <v>0</v>
      </c>
    </row>
    <row r="32" spans="1:3" s="193" customFormat="1" ht="33.75" hidden="1">
      <c r="A32" s="215" t="s">
        <v>286</v>
      </c>
      <c r="B32" s="115" t="s">
        <v>287</v>
      </c>
      <c r="C32" s="116"/>
    </row>
    <row r="33" spans="1:3" s="111" customFormat="1" ht="26.25" customHeight="1">
      <c r="A33" s="217" t="s">
        <v>223</v>
      </c>
      <c r="B33" s="105" t="s">
        <v>224</v>
      </c>
      <c r="C33" s="106">
        <f>C34+C35</f>
        <v>131269</v>
      </c>
    </row>
    <row r="34" spans="1:3" ht="28.5" customHeight="1">
      <c r="A34" s="213" t="s">
        <v>225</v>
      </c>
      <c r="B34" s="109" t="s">
        <v>226</v>
      </c>
      <c r="C34" s="110">
        <v>2169</v>
      </c>
    </row>
    <row r="35" spans="1:3" s="111" customFormat="1" ht="38.25" customHeight="1">
      <c r="A35" s="213" t="s">
        <v>227</v>
      </c>
      <c r="B35" s="109" t="s">
        <v>228</v>
      </c>
      <c r="C35" s="110">
        <v>129100</v>
      </c>
    </row>
    <row r="36" spans="1:4" s="111" customFormat="1" ht="19.5" customHeight="1" hidden="1">
      <c r="A36" s="104" t="s">
        <v>229</v>
      </c>
      <c r="B36" s="105" t="s">
        <v>147</v>
      </c>
      <c r="C36" s="106">
        <f>SUM(C37:C43)</f>
        <v>0</v>
      </c>
      <c r="D36" s="120"/>
    </row>
    <row r="37" spans="1:5" s="111" customFormat="1" ht="11.25" hidden="1">
      <c r="A37" s="108" t="s">
        <v>230</v>
      </c>
      <c r="B37" s="109"/>
      <c r="C37" s="110"/>
      <c r="D37" s="120"/>
      <c r="E37" s="120"/>
    </row>
    <row r="38" spans="1:5" s="111" customFormat="1" ht="11.25" hidden="1">
      <c r="A38" s="108" t="s">
        <v>230</v>
      </c>
      <c r="B38" s="109"/>
      <c r="C38" s="110"/>
      <c r="D38" s="120"/>
      <c r="E38" s="120"/>
    </row>
    <row r="39" spans="1:5" s="111" customFormat="1" ht="11.25" hidden="1">
      <c r="A39" s="108" t="s">
        <v>230</v>
      </c>
      <c r="B39" s="109"/>
      <c r="C39" s="110"/>
      <c r="D39" s="120"/>
      <c r="E39" s="120"/>
    </row>
    <row r="40" spans="1:5" s="111" customFormat="1" ht="11.25" hidden="1">
      <c r="A40" s="108"/>
      <c r="B40" s="109"/>
      <c r="C40" s="110"/>
      <c r="D40" s="120"/>
      <c r="E40" s="120"/>
    </row>
    <row r="41" spans="1:5" s="111" customFormat="1" ht="11.25" hidden="1">
      <c r="A41" s="108"/>
      <c r="B41" s="109"/>
      <c r="C41" s="110"/>
      <c r="D41" s="120"/>
      <c r="E41" s="120"/>
    </row>
    <row r="42" spans="1:5" s="111" customFormat="1" ht="11.25" hidden="1">
      <c r="A42" s="108"/>
      <c r="B42" s="109"/>
      <c r="C42" s="110"/>
      <c r="D42" s="120"/>
      <c r="E42" s="120"/>
    </row>
    <row r="43" spans="1:10" ht="12.75" hidden="1">
      <c r="A43" s="108" t="s">
        <v>230</v>
      </c>
      <c r="B43" s="109"/>
      <c r="C43" s="116"/>
      <c r="E43" s="121"/>
      <c r="F43" s="122"/>
      <c r="G43" s="123"/>
      <c r="H43" s="124"/>
      <c r="I43" s="125"/>
      <c r="J43" s="124"/>
    </row>
    <row r="44" spans="1:4" s="111" customFormat="1" ht="19.5" customHeight="1" hidden="1">
      <c r="A44" s="104" t="s">
        <v>231</v>
      </c>
      <c r="B44" s="105" t="s">
        <v>232</v>
      </c>
      <c r="C44" s="106">
        <f>C45</f>
        <v>0</v>
      </c>
      <c r="D44" s="120"/>
    </row>
    <row r="45" spans="1:10" ht="12.75" hidden="1">
      <c r="A45" s="126" t="s">
        <v>233</v>
      </c>
      <c r="B45" s="127" t="s">
        <v>234</v>
      </c>
      <c r="C45" s="128"/>
      <c r="E45" s="121"/>
      <c r="F45" s="122"/>
      <c r="G45" s="123"/>
      <c r="H45" s="124"/>
      <c r="I45" s="125"/>
      <c r="J45" s="124"/>
    </row>
    <row r="46" spans="1:4" ht="24.75" customHeight="1" hidden="1">
      <c r="A46" s="104" t="s">
        <v>235</v>
      </c>
      <c r="B46" s="105" t="s">
        <v>236</v>
      </c>
      <c r="C46" s="107"/>
      <c r="D46" s="100"/>
    </row>
    <row r="47" spans="1:5" ht="12" customHeight="1">
      <c r="A47" s="97"/>
      <c r="B47" s="97" t="s">
        <v>237</v>
      </c>
      <c r="C47" s="99">
        <f>C12+C29</f>
        <v>27564258.42</v>
      </c>
      <c r="D47" s="100"/>
      <c r="E47" s="100"/>
    </row>
    <row r="48" spans="3:4" ht="11.25">
      <c r="C48" s="129"/>
      <c r="D48" s="100"/>
    </row>
    <row r="49" spans="3:5" ht="11.25">
      <c r="C49" s="100"/>
      <c r="D49" s="100"/>
      <c r="E49" s="100"/>
    </row>
    <row r="50" spans="3:4" ht="11.25">
      <c r="C50" s="100"/>
      <c r="D50" s="100"/>
    </row>
    <row r="51" spans="3:4" ht="11.25">
      <c r="C51" s="100"/>
      <c r="D51" s="100"/>
    </row>
    <row r="52" ht="11.25">
      <c r="D52" s="100"/>
    </row>
  </sheetData>
  <sheetProtection/>
  <mergeCells count="6">
    <mergeCell ref="A4:C5"/>
    <mergeCell ref="A7:A9"/>
    <mergeCell ref="B7:B9"/>
    <mergeCell ref="C7:C9"/>
    <mergeCell ref="B2:C2"/>
    <mergeCell ref="B3:C3"/>
  </mergeCells>
  <printOptions/>
  <pageMargins left="0.8661417322834646" right="0.11811023622047245" top="0.1968503937007874" bottom="0.11811023622047245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39" customWidth="1"/>
    <col min="2" max="2" width="63.140625" style="46" customWidth="1"/>
    <col min="3" max="3" width="20.421875" style="39" customWidth="1"/>
    <col min="4" max="4" width="9.140625" style="39" customWidth="1"/>
    <col min="5" max="5" width="21.7109375" style="40" customWidth="1"/>
    <col min="6" max="6" width="9.140625" style="39" customWidth="1"/>
    <col min="7" max="7" width="12.57421875" style="39" bestFit="1" customWidth="1"/>
    <col min="8" max="8" width="9.140625" style="39" customWidth="1"/>
    <col min="9" max="9" width="13.57421875" style="39" bestFit="1" customWidth="1"/>
    <col min="10" max="16384" width="9.140625" style="39" customWidth="1"/>
  </cols>
  <sheetData>
    <row r="1" ht="12.75">
      <c r="E1" s="40" t="s">
        <v>288</v>
      </c>
    </row>
    <row r="2" spans="3:5" ht="12.75">
      <c r="C2" s="335" t="s">
        <v>281</v>
      </c>
      <c r="D2" s="335"/>
      <c r="E2" s="335"/>
    </row>
    <row r="3" spans="3:5" ht="12.75">
      <c r="C3" s="335" t="s">
        <v>427</v>
      </c>
      <c r="D3" s="335"/>
      <c r="E3" s="335"/>
    </row>
    <row r="4" spans="1:5" ht="31.5" customHeight="1">
      <c r="A4" s="336" t="s">
        <v>428</v>
      </c>
      <c r="B4" s="336"/>
      <c r="C4" s="336"/>
      <c r="D4" s="336"/>
      <c r="E4" s="336"/>
    </row>
    <row r="7" spans="1:5" s="227" customFormat="1" ht="25.5">
      <c r="A7" s="56" t="s">
        <v>0</v>
      </c>
      <c r="B7" s="56" t="s">
        <v>1</v>
      </c>
      <c r="C7" s="56" t="s">
        <v>2</v>
      </c>
      <c r="D7" s="56" t="s">
        <v>3</v>
      </c>
      <c r="E7" s="57" t="s">
        <v>167</v>
      </c>
    </row>
    <row r="8" spans="1:9" ht="12.75">
      <c r="A8" s="42"/>
      <c r="B8" s="59" t="s">
        <v>4</v>
      </c>
      <c r="C8" s="67" t="s">
        <v>429</v>
      </c>
      <c r="D8" s="44" t="s">
        <v>430</v>
      </c>
      <c r="E8" s="61">
        <f>E9+E13+E16+E19+E26+E28</f>
        <v>7625524.26</v>
      </c>
      <c r="G8" s="79"/>
      <c r="I8" s="79"/>
    </row>
    <row r="9" spans="1:9" ht="12.75">
      <c r="A9" s="62">
        <v>1</v>
      </c>
      <c r="B9" s="63" t="s">
        <v>431</v>
      </c>
      <c r="C9" s="64" t="s">
        <v>5</v>
      </c>
      <c r="D9" s="82" t="s">
        <v>430</v>
      </c>
      <c r="E9" s="65">
        <f>E10</f>
        <v>343000</v>
      </c>
      <c r="G9" s="80"/>
      <c r="I9" s="79"/>
    </row>
    <row r="10" spans="1:5" ht="27">
      <c r="A10" s="42"/>
      <c r="B10" s="68" t="s">
        <v>432</v>
      </c>
      <c r="C10" s="69" t="s">
        <v>433</v>
      </c>
      <c r="D10" s="49" t="s">
        <v>430</v>
      </c>
      <c r="E10" s="70">
        <f>E12+E11</f>
        <v>343000</v>
      </c>
    </row>
    <row r="11" spans="1:5" ht="25.5">
      <c r="A11" s="42"/>
      <c r="B11" s="71" t="s">
        <v>12</v>
      </c>
      <c r="C11" s="60" t="s">
        <v>433</v>
      </c>
      <c r="D11" s="44">
        <v>200</v>
      </c>
      <c r="E11" s="72">
        <f>'Прил 7 расх'!I188</f>
        <v>100000</v>
      </c>
    </row>
    <row r="12" spans="1:5" ht="12.75">
      <c r="A12" s="42"/>
      <c r="B12" s="71" t="s">
        <v>7</v>
      </c>
      <c r="C12" s="60" t="s">
        <v>433</v>
      </c>
      <c r="D12" s="44">
        <v>300</v>
      </c>
      <c r="E12" s="72">
        <f>'Прил 7 расх'!I191</f>
        <v>243000</v>
      </c>
    </row>
    <row r="13" spans="1:5" s="46" customFormat="1" ht="25.5">
      <c r="A13" s="78" t="s">
        <v>8</v>
      </c>
      <c r="B13" s="63" t="s">
        <v>434</v>
      </c>
      <c r="C13" s="64" t="s">
        <v>11</v>
      </c>
      <c r="D13" s="82" t="s">
        <v>430</v>
      </c>
      <c r="E13" s="65">
        <f>E14</f>
        <v>500000</v>
      </c>
    </row>
    <row r="14" spans="1:5" s="46" customFormat="1" ht="25.5">
      <c r="A14" s="45"/>
      <c r="B14" s="66" t="s">
        <v>435</v>
      </c>
      <c r="C14" s="67" t="s">
        <v>436</v>
      </c>
      <c r="D14" s="228" t="s">
        <v>430</v>
      </c>
      <c r="E14" s="61">
        <f>E15</f>
        <v>500000</v>
      </c>
    </row>
    <row r="15" spans="1:5" ht="25.5">
      <c r="A15" s="42"/>
      <c r="B15" s="71" t="s">
        <v>12</v>
      </c>
      <c r="C15" s="60" t="s">
        <v>436</v>
      </c>
      <c r="D15" s="44">
        <v>200</v>
      </c>
      <c r="E15" s="72">
        <f>'Прил 7 расх'!I125</f>
        <v>500000</v>
      </c>
    </row>
    <row r="16" spans="1:5" ht="12.75">
      <c r="A16" s="78" t="s">
        <v>13</v>
      </c>
      <c r="B16" s="63" t="s">
        <v>437</v>
      </c>
      <c r="C16" s="64" t="s">
        <v>438</v>
      </c>
      <c r="D16" s="82" t="s">
        <v>430</v>
      </c>
      <c r="E16" s="65">
        <f>E17</f>
        <v>150000</v>
      </c>
    </row>
    <row r="17" spans="1:5" ht="25.5">
      <c r="A17" s="42"/>
      <c r="B17" s="66" t="s">
        <v>439</v>
      </c>
      <c r="C17" s="67" t="s">
        <v>440</v>
      </c>
      <c r="D17" s="228" t="s">
        <v>430</v>
      </c>
      <c r="E17" s="61">
        <f>E18</f>
        <v>150000</v>
      </c>
    </row>
    <row r="18" spans="1:5" ht="25.5">
      <c r="A18" s="42"/>
      <c r="B18" s="71" t="s">
        <v>12</v>
      </c>
      <c r="C18" s="60" t="s">
        <v>440</v>
      </c>
      <c r="D18" s="44">
        <v>200</v>
      </c>
      <c r="E18" s="72">
        <v>150000</v>
      </c>
    </row>
    <row r="19" spans="1:5" ht="12.75">
      <c r="A19" s="78" t="s">
        <v>24</v>
      </c>
      <c r="B19" s="63" t="s">
        <v>441</v>
      </c>
      <c r="C19" s="64" t="s">
        <v>15</v>
      </c>
      <c r="D19" s="82" t="s">
        <v>430</v>
      </c>
      <c r="E19" s="65">
        <f>E20+E22</f>
        <v>6239524.26</v>
      </c>
    </row>
    <row r="20" spans="1:5" ht="15.75" customHeight="1">
      <c r="A20" s="42" t="s">
        <v>258</v>
      </c>
      <c r="B20" s="68" t="s">
        <v>18</v>
      </c>
      <c r="C20" s="69" t="s">
        <v>19</v>
      </c>
      <c r="D20" s="49" t="s">
        <v>430</v>
      </c>
      <c r="E20" s="70">
        <f>E21</f>
        <v>250000</v>
      </c>
    </row>
    <row r="21" spans="1:5" ht="25.5">
      <c r="A21" s="42"/>
      <c r="B21" s="71" t="s">
        <v>12</v>
      </c>
      <c r="C21" s="60" t="s">
        <v>19</v>
      </c>
      <c r="D21" s="44">
        <v>200</v>
      </c>
      <c r="E21" s="72">
        <f>'Прил 7 расх'!I149</f>
        <v>250000</v>
      </c>
    </row>
    <row r="22" spans="1:5" ht="27">
      <c r="A22" s="42" t="s">
        <v>260</v>
      </c>
      <c r="B22" s="68" t="s">
        <v>20</v>
      </c>
      <c r="C22" s="69" t="s">
        <v>21</v>
      </c>
      <c r="D22" s="49" t="s">
        <v>430</v>
      </c>
      <c r="E22" s="70">
        <f>E23+E24+E25</f>
        <v>5989524.26</v>
      </c>
    </row>
    <row r="23" spans="1:5" ht="38.25" customHeight="1">
      <c r="A23" s="42"/>
      <c r="B23" s="71" t="s">
        <v>22</v>
      </c>
      <c r="C23" s="60" t="s">
        <v>21</v>
      </c>
      <c r="D23" s="44">
        <v>100</v>
      </c>
      <c r="E23" s="72">
        <f>'Прил 7 расх'!I155</f>
        <v>4165449.3899999997</v>
      </c>
    </row>
    <row r="24" spans="1:5" ht="25.5">
      <c r="A24" s="42"/>
      <c r="B24" s="71" t="s">
        <v>12</v>
      </c>
      <c r="C24" s="60" t="s">
        <v>21</v>
      </c>
      <c r="D24" s="44">
        <v>200</v>
      </c>
      <c r="E24" s="72">
        <f>'Прил 7 расх'!I161</f>
        <v>1779380.87</v>
      </c>
    </row>
    <row r="25" spans="1:5" ht="12.75">
      <c r="A25" s="42"/>
      <c r="B25" s="71" t="s">
        <v>23</v>
      </c>
      <c r="C25" s="60" t="s">
        <v>21</v>
      </c>
      <c r="D25" s="44">
        <v>800</v>
      </c>
      <c r="E25" s="72">
        <f>'Прил 7 расх'!I175</f>
        <v>44694</v>
      </c>
    </row>
    <row r="26" spans="1:5" ht="12.75">
      <c r="A26" s="78" t="s">
        <v>26</v>
      </c>
      <c r="B26" s="63" t="s">
        <v>459</v>
      </c>
      <c r="C26" s="64" t="s">
        <v>472</v>
      </c>
      <c r="D26" s="82" t="s">
        <v>430</v>
      </c>
      <c r="E26" s="65">
        <f>E27</f>
        <v>100000</v>
      </c>
    </row>
    <row r="27" spans="1:5" ht="25.5">
      <c r="A27" s="42"/>
      <c r="B27" s="71" t="s">
        <v>12</v>
      </c>
      <c r="C27" s="60" t="s">
        <v>472</v>
      </c>
      <c r="D27" s="44" t="s">
        <v>41</v>
      </c>
      <c r="E27" s="72">
        <f>'Прил 7 расх'!I131</f>
        <v>100000</v>
      </c>
    </row>
    <row r="28" spans="1:5" ht="25.5">
      <c r="A28" s="78" t="s">
        <v>460</v>
      </c>
      <c r="B28" s="63" t="s">
        <v>169</v>
      </c>
      <c r="C28" s="64" t="s">
        <v>28</v>
      </c>
      <c r="D28" s="82">
        <v>0</v>
      </c>
      <c r="E28" s="65">
        <f>E29</f>
        <v>293000</v>
      </c>
    </row>
    <row r="29" spans="1:5" ht="27">
      <c r="A29" s="42"/>
      <c r="B29" s="48" t="s">
        <v>29</v>
      </c>
      <c r="C29" s="69" t="s">
        <v>30</v>
      </c>
      <c r="D29" s="49" t="s">
        <v>430</v>
      </c>
      <c r="E29" s="70">
        <f>E30</f>
        <v>293000</v>
      </c>
    </row>
    <row r="30" spans="1:5" s="77" customFormat="1" ht="25.5">
      <c r="A30" s="73"/>
      <c r="B30" s="74" t="s">
        <v>12</v>
      </c>
      <c r="C30" s="75" t="s">
        <v>30</v>
      </c>
      <c r="D30" s="205">
        <v>200</v>
      </c>
      <c r="E30" s="76">
        <f>'Прил 7 расх'!I201</f>
        <v>293000</v>
      </c>
    </row>
    <row r="31" spans="1:3" ht="12.75">
      <c r="A31" s="54"/>
      <c r="C31" s="54"/>
    </row>
    <row r="32" ht="12.75">
      <c r="C32" s="54"/>
    </row>
    <row r="33" ht="12.75">
      <c r="C33" s="54"/>
    </row>
    <row r="34" ht="12.75">
      <c r="C34" s="54"/>
    </row>
    <row r="35" ht="12.75">
      <c r="C35" s="54"/>
    </row>
  </sheetData>
  <sheetProtection/>
  <autoFilter ref="A8:I30"/>
  <mergeCells count="3">
    <mergeCell ref="A4:E4"/>
    <mergeCell ref="C2:E2"/>
    <mergeCell ref="C3:E3"/>
  </mergeCells>
  <printOptions/>
  <pageMargins left="0.5905511811023623" right="0.1574803149606299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00390625" style="39" customWidth="1"/>
    <col min="2" max="2" width="80.8515625" style="39" customWidth="1"/>
    <col min="3" max="3" width="16.00390625" style="39" customWidth="1"/>
    <col min="4" max="4" width="7.140625" style="39" customWidth="1"/>
    <col min="5" max="5" width="15.57421875" style="40" customWidth="1"/>
    <col min="6" max="6" width="24.8515625" style="54" customWidth="1"/>
    <col min="7" max="16384" width="9.140625" style="39" customWidth="1"/>
  </cols>
  <sheetData>
    <row r="1" ht="12.75">
      <c r="E1" s="40" t="s">
        <v>282</v>
      </c>
    </row>
    <row r="2" spans="3:6" ht="14.25" customHeight="1">
      <c r="C2" s="335" t="s">
        <v>281</v>
      </c>
      <c r="D2" s="335"/>
      <c r="E2" s="335"/>
      <c r="F2" s="210"/>
    </row>
    <row r="3" spans="3:6" ht="15" customHeight="1">
      <c r="C3" s="335" t="s">
        <v>463</v>
      </c>
      <c r="D3" s="335"/>
      <c r="E3" s="335"/>
      <c r="F3" s="210"/>
    </row>
    <row r="4" spans="1:5" ht="31.5" customHeight="1">
      <c r="A4" s="337" t="s">
        <v>462</v>
      </c>
      <c r="B4" s="337"/>
      <c r="C4" s="337"/>
      <c r="D4" s="337"/>
      <c r="E4" s="337"/>
    </row>
    <row r="5" ht="12.75">
      <c r="C5" s="79"/>
    </row>
    <row r="6" spans="1:7" s="58" customFormat="1" ht="25.5">
      <c r="A6" s="56" t="s">
        <v>0</v>
      </c>
      <c r="B6" s="56" t="s">
        <v>1</v>
      </c>
      <c r="C6" s="56" t="s">
        <v>2</v>
      </c>
      <c r="D6" s="56" t="s">
        <v>3</v>
      </c>
      <c r="E6" s="57" t="s">
        <v>461</v>
      </c>
      <c r="F6" s="85"/>
      <c r="G6" s="86"/>
    </row>
    <row r="7" spans="1:7" ht="12.75">
      <c r="A7" s="42"/>
      <c r="B7" s="43" t="s">
        <v>4</v>
      </c>
      <c r="C7" s="44"/>
      <c r="D7" s="44"/>
      <c r="E7" s="41">
        <f>E8</f>
        <v>19938734.16</v>
      </c>
      <c r="G7" s="54"/>
    </row>
    <row r="8" spans="1:6" s="46" customFormat="1" ht="12.75">
      <c r="A8" s="45" t="s">
        <v>31</v>
      </c>
      <c r="B8" s="88" t="s">
        <v>32</v>
      </c>
      <c r="C8" s="89" t="s">
        <v>27</v>
      </c>
      <c r="D8" s="89"/>
      <c r="E8" s="90">
        <f>E9+E18+E35+E16</f>
        <v>19938734.16</v>
      </c>
      <c r="F8" s="86"/>
    </row>
    <row r="9" spans="1:6" s="46" customFormat="1" ht="38.25">
      <c r="A9" s="78" t="s">
        <v>6</v>
      </c>
      <c r="B9" s="81" t="s">
        <v>33</v>
      </c>
      <c r="C9" s="82" t="s">
        <v>34</v>
      </c>
      <c r="D9" s="82"/>
      <c r="E9" s="83">
        <f>E10+E14</f>
        <v>8723754.209999999</v>
      </c>
      <c r="F9" s="86"/>
    </row>
    <row r="10" spans="1:7" s="51" customFormat="1" ht="13.5">
      <c r="A10" s="47"/>
      <c r="B10" s="48" t="s">
        <v>35</v>
      </c>
      <c r="C10" s="49" t="s">
        <v>36</v>
      </c>
      <c r="D10" s="49"/>
      <c r="E10" s="50">
        <f>E11+E12+E13</f>
        <v>7052703.14</v>
      </c>
      <c r="F10" s="87"/>
      <c r="G10" s="87"/>
    </row>
    <row r="11" spans="1:5" ht="38.25">
      <c r="A11" s="42"/>
      <c r="B11" s="52" t="s">
        <v>37</v>
      </c>
      <c r="C11" s="44" t="s">
        <v>36</v>
      </c>
      <c r="D11" s="44" t="s">
        <v>38</v>
      </c>
      <c r="E11" s="53">
        <f>'Прил 7 расх'!I17</f>
        <v>4881354.83</v>
      </c>
    </row>
    <row r="12" spans="1:5" ht="12.75">
      <c r="A12" s="42"/>
      <c r="B12" s="52" t="s">
        <v>12</v>
      </c>
      <c r="C12" s="44" t="s">
        <v>36</v>
      </c>
      <c r="D12" s="44" t="s">
        <v>39</v>
      </c>
      <c r="E12" s="53">
        <f>'Прил 7 расх'!I23</f>
        <v>2024836.3099999998</v>
      </c>
    </row>
    <row r="13" spans="1:5" ht="12.75">
      <c r="A13" s="42"/>
      <c r="B13" s="52" t="s">
        <v>23</v>
      </c>
      <c r="C13" s="44" t="s">
        <v>36</v>
      </c>
      <c r="D13" s="44" t="s">
        <v>41</v>
      </c>
      <c r="E13" s="53">
        <f>'Прил 7 расх'!I44</f>
        <v>146512</v>
      </c>
    </row>
    <row r="14" spans="1:6" s="51" customFormat="1" ht="13.5">
      <c r="A14" s="47"/>
      <c r="B14" s="48" t="s">
        <v>42</v>
      </c>
      <c r="C14" s="49" t="s">
        <v>43</v>
      </c>
      <c r="D14" s="49"/>
      <c r="E14" s="50">
        <f>E15</f>
        <v>1671051.07</v>
      </c>
      <c r="F14" s="87"/>
    </row>
    <row r="15" spans="1:5" ht="38.25">
      <c r="A15" s="42"/>
      <c r="B15" s="52" t="s">
        <v>37</v>
      </c>
      <c r="C15" s="44" t="s">
        <v>44</v>
      </c>
      <c r="D15" s="44" t="s">
        <v>38</v>
      </c>
      <c r="E15" s="53">
        <f>'Прил 7 расх'!I11</f>
        <v>1671051.07</v>
      </c>
    </row>
    <row r="16" spans="1:6" s="46" customFormat="1" ht="28.5" customHeight="1">
      <c r="A16" s="78" t="s">
        <v>45</v>
      </c>
      <c r="B16" s="81" t="s">
        <v>172</v>
      </c>
      <c r="C16" s="82" t="s">
        <v>171</v>
      </c>
      <c r="D16" s="82"/>
      <c r="E16" s="83">
        <f>E17</f>
        <v>7301856.47</v>
      </c>
      <c r="F16" s="86"/>
    </row>
    <row r="17" spans="1:5" ht="12.75">
      <c r="A17" s="42"/>
      <c r="B17" s="28" t="s">
        <v>173</v>
      </c>
      <c r="C17" s="44" t="s">
        <v>171</v>
      </c>
      <c r="D17" s="44" t="s">
        <v>479</v>
      </c>
      <c r="E17" s="270">
        <f>'Прил 7 расх'!I54</f>
        <v>7301856.47</v>
      </c>
    </row>
    <row r="18" spans="1:6" s="46" customFormat="1" ht="12.75">
      <c r="A18" s="78" t="s">
        <v>51</v>
      </c>
      <c r="B18" s="81" t="s">
        <v>46</v>
      </c>
      <c r="C18" s="82" t="s">
        <v>47</v>
      </c>
      <c r="D18" s="82"/>
      <c r="E18" s="83">
        <f>E26+E29+E32+E24+E19+E22</f>
        <v>1832162.29</v>
      </c>
      <c r="F18" s="86"/>
    </row>
    <row r="19" spans="1:6" s="46" customFormat="1" ht="25.5">
      <c r="A19" s="200"/>
      <c r="B19" s="201" t="s">
        <v>516</v>
      </c>
      <c r="C19" s="148" t="s">
        <v>500</v>
      </c>
      <c r="D19" s="148"/>
      <c r="E19" s="149">
        <f>E20+E21</f>
        <v>129100</v>
      </c>
      <c r="F19" s="86"/>
    </row>
    <row r="20" spans="1:6" s="92" customFormat="1" ht="38.25">
      <c r="A20" s="306"/>
      <c r="B20" s="307" t="s">
        <v>37</v>
      </c>
      <c r="C20" s="308" t="s">
        <v>500</v>
      </c>
      <c r="D20" s="308" t="s">
        <v>38</v>
      </c>
      <c r="E20" s="309">
        <f>'Прил 7 расх'!I80</f>
        <v>106200</v>
      </c>
      <c r="F20" s="204"/>
    </row>
    <row r="21" spans="1:6" s="92" customFormat="1" ht="12.75">
      <c r="A21" s="306"/>
      <c r="B21" s="307" t="s">
        <v>12</v>
      </c>
      <c r="C21" s="308" t="s">
        <v>500</v>
      </c>
      <c r="D21" s="308" t="s">
        <v>39</v>
      </c>
      <c r="E21" s="309">
        <f>'Прил 7 расх'!I85</f>
        <v>22900</v>
      </c>
      <c r="F21" s="204"/>
    </row>
    <row r="22" spans="1:6" s="92" customFormat="1" ht="25.5">
      <c r="A22" s="200"/>
      <c r="B22" s="201" t="s">
        <v>517</v>
      </c>
      <c r="C22" s="148" t="s">
        <v>513</v>
      </c>
      <c r="D22" s="148"/>
      <c r="E22" s="149">
        <f>E23</f>
        <v>2169</v>
      </c>
      <c r="F22" s="204"/>
    </row>
    <row r="23" spans="1:6" s="92" customFormat="1" ht="12.75">
      <c r="A23" s="306"/>
      <c r="B23" s="269" t="s">
        <v>12</v>
      </c>
      <c r="C23" s="205" t="s">
        <v>513</v>
      </c>
      <c r="D23" s="205" t="s">
        <v>39</v>
      </c>
      <c r="E23" s="206">
        <f>'Прил 7 расх'!I105</f>
        <v>2169</v>
      </c>
      <c r="F23" s="204"/>
    </row>
    <row r="24" spans="1:6" s="92" customFormat="1" ht="12.75">
      <c r="A24" s="200"/>
      <c r="B24" s="201"/>
      <c r="C24" s="148" t="s">
        <v>48</v>
      </c>
      <c r="D24" s="148"/>
      <c r="E24" s="149">
        <f>E25</f>
        <v>590754.27</v>
      </c>
      <c r="F24" s="204"/>
    </row>
    <row r="25" spans="1:6" s="77" customFormat="1" ht="12.75">
      <c r="A25" s="73"/>
      <c r="B25" s="269" t="s">
        <v>12</v>
      </c>
      <c r="C25" s="205" t="s">
        <v>48</v>
      </c>
      <c r="D25" s="205" t="s">
        <v>39</v>
      </c>
      <c r="E25" s="206">
        <f>'Прил 7 расх'!I60</f>
        <v>590754.27</v>
      </c>
      <c r="F25" s="91"/>
    </row>
    <row r="26" spans="1:6" s="51" customFormat="1" ht="13.5">
      <c r="A26" s="150"/>
      <c r="B26" s="151" t="s">
        <v>518</v>
      </c>
      <c r="C26" s="152" t="s">
        <v>49</v>
      </c>
      <c r="D26" s="152"/>
      <c r="E26" s="153">
        <f>E27+E28</f>
        <v>603709.0800000001</v>
      </c>
      <c r="F26" s="87"/>
    </row>
    <row r="27" spans="1:5" ht="12.75">
      <c r="A27" s="42"/>
      <c r="B27" s="52" t="s">
        <v>12</v>
      </c>
      <c r="C27" s="44" t="s">
        <v>49</v>
      </c>
      <c r="D27" s="44" t="s">
        <v>39</v>
      </c>
      <c r="E27" s="53">
        <f>'Прил 7 расх'!I62+'Прил 7 расх'!I136</f>
        <v>600709.0800000001</v>
      </c>
    </row>
    <row r="28" spans="1:5" ht="12.75">
      <c r="A28" s="42"/>
      <c r="B28" s="52" t="s">
        <v>23</v>
      </c>
      <c r="C28" s="44" t="s">
        <v>49</v>
      </c>
      <c r="D28" s="44" t="s">
        <v>41</v>
      </c>
      <c r="E28" s="53">
        <f>'Прил 7 расх'!I70</f>
        <v>3000</v>
      </c>
    </row>
    <row r="29" spans="1:5" ht="12.75">
      <c r="A29" s="200"/>
      <c r="B29" s="201"/>
      <c r="C29" s="148" t="s">
        <v>50</v>
      </c>
      <c r="D29" s="148"/>
      <c r="E29" s="149">
        <f>E30+E31</f>
        <v>366919.94</v>
      </c>
    </row>
    <row r="30" spans="1:5" ht="12.75">
      <c r="A30" s="42"/>
      <c r="B30" s="52" t="s">
        <v>12</v>
      </c>
      <c r="C30" s="44" t="s">
        <v>50</v>
      </c>
      <c r="D30" s="44" t="s">
        <v>39</v>
      </c>
      <c r="E30" s="53">
        <f>'Прил 7 расх'!I109</f>
        <v>256919.94</v>
      </c>
    </row>
    <row r="31" spans="1:5" ht="12.75">
      <c r="A31" s="42"/>
      <c r="B31" s="52" t="s">
        <v>7</v>
      </c>
      <c r="C31" s="44" t="s">
        <v>50</v>
      </c>
      <c r="D31" s="44" t="s">
        <v>40</v>
      </c>
      <c r="E31" s="53">
        <f>'Прил 7 расх'!I117</f>
        <v>110000</v>
      </c>
    </row>
    <row r="32" spans="1:5" ht="13.5">
      <c r="A32" s="150"/>
      <c r="B32" s="151" t="s">
        <v>456</v>
      </c>
      <c r="C32" s="152" t="s">
        <v>179</v>
      </c>
      <c r="D32" s="152"/>
      <c r="E32" s="153">
        <f>E33+E34</f>
        <v>139510</v>
      </c>
    </row>
    <row r="33" spans="1:6" s="77" customFormat="1" ht="13.5">
      <c r="A33" s="231"/>
      <c r="B33" s="52" t="s">
        <v>12</v>
      </c>
      <c r="C33" s="44" t="s">
        <v>179</v>
      </c>
      <c r="D33" s="205" t="s">
        <v>39</v>
      </c>
      <c r="E33" s="206">
        <f>'Прил 7 расх'!I72</f>
        <v>55000</v>
      </c>
      <c r="F33" s="91"/>
    </row>
    <row r="34" spans="1:5" ht="12.75">
      <c r="A34" s="42"/>
      <c r="B34" s="52" t="s">
        <v>7</v>
      </c>
      <c r="C34" s="44" t="s">
        <v>179</v>
      </c>
      <c r="D34" s="44" t="s">
        <v>40</v>
      </c>
      <c r="E34" s="53">
        <f>'Прил 7 расх'!I183</f>
        <v>84510</v>
      </c>
    </row>
    <row r="35" spans="1:6" s="46" customFormat="1" ht="12.75">
      <c r="A35" s="78" t="s">
        <v>182</v>
      </c>
      <c r="B35" s="81" t="s">
        <v>52</v>
      </c>
      <c r="C35" s="82" t="s">
        <v>53</v>
      </c>
      <c r="D35" s="82"/>
      <c r="E35" s="83">
        <f>E36+E38</f>
        <v>2080961.19</v>
      </c>
      <c r="F35" s="86"/>
    </row>
    <row r="36" spans="1:6" s="51" customFormat="1" ht="13.5">
      <c r="A36" s="47"/>
      <c r="B36" s="48" t="s">
        <v>54</v>
      </c>
      <c r="C36" s="49" t="s">
        <v>55</v>
      </c>
      <c r="D36" s="49"/>
      <c r="E36" s="50">
        <f>E37</f>
        <v>1789600</v>
      </c>
      <c r="F36" s="87"/>
    </row>
    <row r="37" spans="1:5" ht="12.75">
      <c r="A37" s="42"/>
      <c r="B37" s="52" t="s">
        <v>52</v>
      </c>
      <c r="C37" s="44" t="s">
        <v>55</v>
      </c>
      <c r="D37" s="44" t="s">
        <v>56</v>
      </c>
      <c r="E37" s="53">
        <f>'Прил 7 расх'!I209</f>
        <v>1789600</v>
      </c>
    </row>
    <row r="38" spans="1:6" s="51" customFormat="1" ht="40.5">
      <c r="A38" s="47"/>
      <c r="B38" s="48" t="s">
        <v>57</v>
      </c>
      <c r="C38" s="49" t="s">
        <v>58</v>
      </c>
      <c r="D38" s="49"/>
      <c r="E38" s="50">
        <f>E39</f>
        <v>291361.19</v>
      </c>
      <c r="F38" s="87"/>
    </row>
    <row r="39" spans="1:5" ht="12.75">
      <c r="A39" s="42"/>
      <c r="B39" s="52" t="s">
        <v>52</v>
      </c>
      <c r="C39" s="44" t="s">
        <v>58</v>
      </c>
      <c r="D39" s="44" t="s">
        <v>56</v>
      </c>
      <c r="E39" s="53">
        <f>'Прил 7 расх'!I210</f>
        <v>291361.19</v>
      </c>
    </row>
    <row r="40" spans="1:2" ht="12.75">
      <c r="A40" s="54"/>
      <c r="B40" s="55"/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54"/>
      <c r="B45" s="55"/>
    </row>
    <row r="46" spans="1:2" ht="12.75">
      <c r="A46" s="54"/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</sheetData>
  <sheetProtection/>
  <autoFilter ref="A7:G39"/>
  <mergeCells count="3">
    <mergeCell ref="A4:E4"/>
    <mergeCell ref="C2:E2"/>
    <mergeCell ref="C3:E3"/>
  </mergeCells>
  <printOptions/>
  <pageMargins left="0.9448818897637796" right="0.11811023622047245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I4"/>
    </sheetView>
  </sheetViews>
  <sheetFormatPr defaultColWidth="9.140625" defaultRowHeight="15"/>
  <cols>
    <col min="1" max="1" width="50.8515625" style="10" customWidth="1"/>
    <col min="2" max="2" width="6.7109375" style="192" customWidth="1"/>
    <col min="3" max="3" width="7.57421875" style="192" customWidth="1"/>
    <col min="4" max="4" width="14.57421875" style="192" customWidth="1"/>
    <col min="5" max="5" width="15.8515625" style="192" customWidth="1"/>
    <col min="6" max="7" width="7.8515625" style="192" customWidth="1"/>
    <col min="8" max="8" width="8.8515625" style="192" customWidth="1"/>
    <col min="9" max="9" width="17.8515625" style="203" customWidth="1"/>
    <col min="10" max="10" width="9.140625" style="10" customWidth="1"/>
    <col min="11" max="11" width="21.00390625" style="10" customWidth="1"/>
    <col min="12" max="12" width="19.28125" style="10" customWidth="1"/>
    <col min="13" max="16384" width="9.140625" style="10" customWidth="1"/>
  </cols>
  <sheetData>
    <row r="1" spans="1:9" ht="19.5" customHeight="1">
      <c r="A1" s="10" t="s">
        <v>60</v>
      </c>
      <c r="I1" s="230" t="s">
        <v>289</v>
      </c>
    </row>
    <row r="2" spans="7:9" ht="19.5" customHeight="1">
      <c r="G2" s="339" t="s">
        <v>281</v>
      </c>
      <c r="H2" s="339"/>
      <c r="I2" s="339"/>
    </row>
    <row r="3" spans="7:9" ht="21.75" customHeight="1">
      <c r="G3" s="339" t="s">
        <v>423</v>
      </c>
      <c r="H3" s="339"/>
      <c r="I3" s="339"/>
    </row>
    <row r="4" spans="1:9" ht="38.25" customHeight="1">
      <c r="A4" s="338" t="s">
        <v>424</v>
      </c>
      <c r="B4" s="338"/>
      <c r="C4" s="338"/>
      <c r="D4" s="338"/>
      <c r="E4" s="338"/>
      <c r="F4" s="338"/>
      <c r="G4" s="338"/>
      <c r="H4" s="338"/>
      <c r="I4" s="338"/>
    </row>
    <row r="5" spans="1:8" ht="12.75">
      <c r="A5" s="11" t="s">
        <v>60</v>
      </c>
      <c r="B5" s="192" t="s">
        <v>60</v>
      </c>
      <c r="C5" s="192" t="s">
        <v>60</v>
      </c>
      <c r="D5" s="192" t="s">
        <v>60</v>
      </c>
      <c r="E5" s="192" t="s">
        <v>60</v>
      </c>
      <c r="F5" s="192" t="s">
        <v>60</v>
      </c>
      <c r="G5" s="192" t="s">
        <v>60</v>
      </c>
      <c r="H5" s="192" t="s">
        <v>60</v>
      </c>
    </row>
    <row r="6" spans="1:11" ht="12.75">
      <c r="A6" s="6" t="s">
        <v>1</v>
      </c>
      <c r="B6" s="6" t="s">
        <v>61</v>
      </c>
      <c r="C6" s="6" t="s">
        <v>62</v>
      </c>
      <c r="D6" s="6" t="s">
        <v>63</v>
      </c>
      <c r="E6" s="6" t="s">
        <v>2</v>
      </c>
      <c r="F6" s="6" t="s">
        <v>3</v>
      </c>
      <c r="G6" s="6" t="s">
        <v>64</v>
      </c>
      <c r="H6" s="8" t="s">
        <v>174</v>
      </c>
      <c r="I6" s="202" t="s">
        <v>65</v>
      </c>
      <c r="K6" s="208"/>
    </row>
    <row r="7" spans="1:11" ht="12.75">
      <c r="A7" s="6"/>
      <c r="B7" s="6"/>
      <c r="C7" s="6"/>
      <c r="D7" s="6"/>
      <c r="E7" s="6"/>
      <c r="F7" s="6"/>
      <c r="G7" s="6"/>
      <c r="H7" s="8"/>
      <c r="I7" s="202"/>
      <c r="K7" s="208"/>
    </row>
    <row r="8" spans="1:12" ht="21" customHeight="1">
      <c r="A8" s="84" t="s">
        <v>4</v>
      </c>
      <c r="B8" s="2">
        <v>808</v>
      </c>
      <c r="C8" s="2" t="s">
        <v>60</v>
      </c>
      <c r="D8" s="2" t="s">
        <v>60</v>
      </c>
      <c r="E8" s="2" t="s">
        <v>60</v>
      </c>
      <c r="F8" s="2" t="s">
        <v>60</v>
      </c>
      <c r="G8" s="2" t="s">
        <v>60</v>
      </c>
      <c r="H8" s="4" t="s">
        <v>60</v>
      </c>
      <c r="I8" s="195">
        <f>I9</f>
        <v>27564258.419999998</v>
      </c>
      <c r="K8" s="208"/>
      <c r="L8" s="208"/>
    </row>
    <row r="9" spans="1:11" ht="27" customHeight="1">
      <c r="A9" s="16" t="s">
        <v>149</v>
      </c>
      <c r="B9" s="2">
        <v>808</v>
      </c>
      <c r="C9" s="2" t="s">
        <v>60</v>
      </c>
      <c r="D9" s="2" t="s">
        <v>60</v>
      </c>
      <c r="E9" s="2" t="s">
        <v>60</v>
      </c>
      <c r="F9" s="2" t="s">
        <v>60</v>
      </c>
      <c r="G9" s="2" t="s">
        <v>60</v>
      </c>
      <c r="H9" s="4" t="s">
        <v>60</v>
      </c>
      <c r="I9" s="195">
        <f>I10+I106+I122+I133+I144+I179+I197+I205+I139+I75+I96</f>
        <v>27564258.419999998</v>
      </c>
      <c r="K9" s="208"/>
    </row>
    <row r="10" spans="1:9" ht="12.75">
      <c r="A10" s="232" t="s">
        <v>66</v>
      </c>
      <c r="B10" s="233">
        <v>808</v>
      </c>
      <c r="C10" s="233" t="s">
        <v>67</v>
      </c>
      <c r="D10" s="233" t="s">
        <v>60</v>
      </c>
      <c r="E10" s="233" t="s">
        <v>60</v>
      </c>
      <c r="F10" s="233" t="s">
        <v>60</v>
      </c>
      <c r="G10" s="233" t="s">
        <v>60</v>
      </c>
      <c r="H10" s="234" t="s">
        <v>60</v>
      </c>
      <c r="I10" s="235">
        <f>I11+I14+I50</f>
        <v>16909141.95</v>
      </c>
    </row>
    <row r="11" spans="1:12" ht="25.5">
      <c r="A11" s="1" t="s">
        <v>68</v>
      </c>
      <c r="B11" s="2">
        <v>808</v>
      </c>
      <c r="C11" s="2" t="s">
        <v>67</v>
      </c>
      <c r="D11" s="2" t="s">
        <v>69</v>
      </c>
      <c r="E11" s="2"/>
      <c r="F11" s="2"/>
      <c r="G11" s="2"/>
      <c r="H11" s="4"/>
      <c r="I11" s="195">
        <f>SUM(I12:I13)</f>
        <v>1671051.07</v>
      </c>
      <c r="L11" s="226"/>
    </row>
    <row r="12" spans="1:9" ht="12.75">
      <c r="A12" s="13" t="s">
        <v>72</v>
      </c>
      <c r="B12" s="6">
        <v>808</v>
      </c>
      <c r="C12" s="6" t="s">
        <v>67</v>
      </c>
      <c r="D12" s="6" t="s">
        <v>69</v>
      </c>
      <c r="E12" s="6" t="s">
        <v>44</v>
      </c>
      <c r="F12" s="6" t="s">
        <v>71</v>
      </c>
      <c r="G12" s="6" t="s">
        <v>73</v>
      </c>
      <c r="H12" s="8" t="s">
        <v>60</v>
      </c>
      <c r="I12" s="198">
        <v>1283449.36</v>
      </c>
    </row>
    <row r="13" spans="1:9" ht="12.75">
      <c r="A13" s="13" t="s">
        <v>490</v>
      </c>
      <c r="B13" s="6">
        <v>808</v>
      </c>
      <c r="C13" s="6" t="s">
        <v>67</v>
      </c>
      <c r="D13" s="6" t="s">
        <v>69</v>
      </c>
      <c r="E13" s="6" t="s">
        <v>44</v>
      </c>
      <c r="F13" s="6">
        <v>129</v>
      </c>
      <c r="G13" s="6" t="s">
        <v>75</v>
      </c>
      <c r="H13" s="8"/>
      <c r="I13" s="198">
        <v>387601.71</v>
      </c>
    </row>
    <row r="14" spans="1:12" ht="51">
      <c r="A14" s="1" t="s">
        <v>76</v>
      </c>
      <c r="B14" s="2">
        <v>808</v>
      </c>
      <c r="C14" s="2" t="s">
        <v>67</v>
      </c>
      <c r="D14" s="2" t="s">
        <v>77</v>
      </c>
      <c r="E14" s="2" t="s">
        <v>60</v>
      </c>
      <c r="F14" s="2" t="s">
        <v>60</v>
      </c>
      <c r="G14" s="2" t="s">
        <v>60</v>
      </c>
      <c r="H14" s="4" t="s">
        <v>60</v>
      </c>
      <c r="I14" s="195">
        <f>I15</f>
        <v>7052703.14</v>
      </c>
      <c r="L14" s="226"/>
    </row>
    <row r="15" spans="1:9" ht="12.75">
      <c r="A15" s="14" t="s">
        <v>32</v>
      </c>
      <c r="B15" s="6">
        <v>808</v>
      </c>
      <c r="C15" s="6" t="s">
        <v>67</v>
      </c>
      <c r="D15" s="6" t="s">
        <v>77</v>
      </c>
      <c r="E15" s="6" t="s">
        <v>27</v>
      </c>
      <c r="F15" s="6" t="s">
        <v>60</v>
      </c>
      <c r="G15" s="6" t="s">
        <v>60</v>
      </c>
      <c r="H15" s="8" t="s">
        <v>60</v>
      </c>
      <c r="I15" s="198">
        <f>I16</f>
        <v>7052703.14</v>
      </c>
    </row>
    <row r="16" spans="1:9" ht="12.75">
      <c r="A16" s="14" t="s">
        <v>35</v>
      </c>
      <c r="B16" s="6">
        <v>808</v>
      </c>
      <c r="C16" s="6" t="s">
        <v>67</v>
      </c>
      <c r="D16" s="6" t="s">
        <v>77</v>
      </c>
      <c r="E16" s="6" t="s">
        <v>36</v>
      </c>
      <c r="F16" s="6" t="s">
        <v>60</v>
      </c>
      <c r="G16" s="6" t="s">
        <v>60</v>
      </c>
      <c r="H16" s="8" t="s">
        <v>60</v>
      </c>
      <c r="I16" s="198">
        <f>I17+I23+I44</f>
        <v>7052703.14</v>
      </c>
    </row>
    <row r="17" spans="1:9" ht="27">
      <c r="A17" s="29" t="s">
        <v>70</v>
      </c>
      <c r="B17" s="19">
        <v>808</v>
      </c>
      <c r="C17" s="19" t="s">
        <v>67</v>
      </c>
      <c r="D17" s="19" t="s">
        <v>77</v>
      </c>
      <c r="E17" s="19" t="s">
        <v>36</v>
      </c>
      <c r="F17" s="19">
        <v>120</v>
      </c>
      <c r="G17" s="19"/>
      <c r="H17" s="20"/>
      <c r="I17" s="196">
        <f>SUM(I18:I22)</f>
        <v>4881354.83</v>
      </c>
    </row>
    <row r="18" spans="1:9" ht="12.75">
      <c r="A18" s="13" t="s">
        <v>72</v>
      </c>
      <c r="B18" s="6">
        <v>808</v>
      </c>
      <c r="C18" s="6" t="s">
        <v>67</v>
      </c>
      <c r="D18" s="6" t="s">
        <v>77</v>
      </c>
      <c r="E18" s="6" t="s">
        <v>36</v>
      </c>
      <c r="F18" s="6" t="s">
        <v>71</v>
      </c>
      <c r="G18" s="6" t="s">
        <v>73</v>
      </c>
      <c r="H18" s="8" t="s">
        <v>60</v>
      </c>
      <c r="I18" s="198">
        <v>3298659.62</v>
      </c>
    </row>
    <row r="19" spans="1:9" ht="12.75">
      <c r="A19" s="13" t="s">
        <v>80</v>
      </c>
      <c r="B19" s="6">
        <v>808</v>
      </c>
      <c r="C19" s="6" t="s">
        <v>67</v>
      </c>
      <c r="D19" s="6" t="s">
        <v>77</v>
      </c>
      <c r="E19" s="6" t="s">
        <v>36</v>
      </c>
      <c r="F19" s="6" t="s">
        <v>78</v>
      </c>
      <c r="G19" s="6" t="s">
        <v>79</v>
      </c>
      <c r="H19" s="8" t="s">
        <v>81</v>
      </c>
      <c r="I19" s="198">
        <v>450000</v>
      </c>
    </row>
    <row r="20" spans="1:9" ht="51">
      <c r="A20" s="13" t="s">
        <v>82</v>
      </c>
      <c r="B20" s="6">
        <v>808</v>
      </c>
      <c r="C20" s="6" t="s">
        <v>67</v>
      </c>
      <c r="D20" s="6" t="s">
        <v>77</v>
      </c>
      <c r="E20" s="6" t="s">
        <v>36</v>
      </c>
      <c r="F20" s="6" t="s">
        <v>78</v>
      </c>
      <c r="G20" s="6" t="s">
        <v>79</v>
      </c>
      <c r="H20" s="8" t="s">
        <v>83</v>
      </c>
      <c r="I20" s="198">
        <v>100000</v>
      </c>
    </row>
    <row r="21" spans="1:9" ht="12.75">
      <c r="A21" s="13" t="s">
        <v>177</v>
      </c>
      <c r="B21" s="6">
        <v>808</v>
      </c>
      <c r="C21" s="6" t="s">
        <v>67</v>
      </c>
      <c r="D21" s="6" t="s">
        <v>77</v>
      </c>
      <c r="E21" s="6" t="s">
        <v>36</v>
      </c>
      <c r="F21" s="6">
        <v>122</v>
      </c>
      <c r="G21" s="6" t="s">
        <v>79</v>
      </c>
      <c r="H21" s="8">
        <v>1124</v>
      </c>
      <c r="I21" s="198">
        <v>36500</v>
      </c>
    </row>
    <row r="22" spans="1:9" ht="12.75">
      <c r="A22" s="13" t="s">
        <v>74</v>
      </c>
      <c r="B22" s="6">
        <v>808</v>
      </c>
      <c r="C22" s="6" t="s">
        <v>67</v>
      </c>
      <c r="D22" s="6" t="s">
        <v>77</v>
      </c>
      <c r="E22" s="6" t="s">
        <v>36</v>
      </c>
      <c r="F22" s="6">
        <v>129</v>
      </c>
      <c r="G22" s="6" t="s">
        <v>75</v>
      </c>
      <c r="H22" s="8"/>
      <c r="I22" s="198">
        <v>996195.21</v>
      </c>
    </row>
    <row r="23" spans="1:9" ht="27">
      <c r="A23" s="18" t="s">
        <v>87</v>
      </c>
      <c r="B23" s="19">
        <v>808</v>
      </c>
      <c r="C23" s="22" t="s">
        <v>67</v>
      </c>
      <c r="D23" s="22" t="s">
        <v>77</v>
      </c>
      <c r="E23" s="19" t="s">
        <v>36</v>
      </c>
      <c r="F23" s="19">
        <v>200</v>
      </c>
      <c r="G23" s="19"/>
      <c r="H23" s="20"/>
      <c r="I23" s="196">
        <f>I24+I30</f>
        <v>2024836.3099999998</v>
      </c>
    </row>
    <row r="24" spans="1:12" ht="25.5">
      <c r="A24" s="30" t="s">
        <v>88</v>
      </c>
      <c r="B24" s="24">
        <v>808</v>
      </c>
      <c r="C24" s="25" t="s">
        <v>67</v>
      </c>
      <c r="D24" s="25" t="s">
        <v>77</v>
      </c>
      <c r="E24" s="24" t="s">
        <v>36</v>
      </c>
      <c r="F24" s="24">
        <v>242</v>
      </c>
      <c r="G24" s="24"/>
      <c r="H24" s="26"/>
      <c r="I24" s="197">
        <f>SUM(I25:I29)</f>
        <v>755388.97</v>
      </c>
      <c r="L24" s="226"/>
    </row>
    <row r="25" spans="1:9" ht="12.75">
      <c r="A25" s="13" t="s">
        <v>90</v>
      </c>
      <c r="B25" s="6">
        <v>808</v>
      </c>
      <c r="C25" s="6" t="s">
        <v>67</v>
      </c>
      <c r="D25" s="6" t="s">
        <v>77</v>
      </c>
      <c r="E25" s="6" t="s">
        <v>36</v>
      </c>
      <c r="F25" s="6" t="s">
        <v>89</v>
      </c>
      <c r="G25" s="6" t="s">
        <v>91</v>
      </c>
      <c r="H25" s="8" t="s">
        <v>60</v>
      </c>
      <c r="I25" s="198">
        <v>252000</v>
      </c>
    </row>
    <row r="26" spans="1:12" ht="12.75">
      <c r="A26" s="13" t="s">
        <v>127</v>
      </c>
      <c r="B26" s="6">
        <v>808</v>
      </c>
      <c r="C26" s="7" t="s">
        <v>67</v>
      </c>
      <c r="D26" s="7" t="s">
        <v>77</v>
      </c>
      <c r="E26" s="7" t="s">
        <v>36</v>
      </c>
      <c r="F26" s="6" t="s">
        <v>89</v>
      </c>
      <c r="G26" s="6">
        <v>225</v>
      </c>
      <c r="H26" s="8">
        <v>1129</v>
      </c>
      <c r="I26" s="198">
        <v>184156.25</v>
      </c>
      <c r="L26" s="226"/>
    </row>
    <row r="27" spans="1:9" ht="12.75">
      <c r="A27" s="13" t="s">
        <v>92</v>
      </c>
      <c r="B27" s="6">
        <v>808</v>
      </c>
      <c r="C27" s="6" t="s">
        <v>67</v>
      </c>
      <c r="D27" s="6" t="s">
        <v>77</v>
      </c>
      <c r="E27" s="6" t="s">
        <v>36</v>
      </c>
      <c r="F27" s="6" t="s">
        <v>89</v>
      </c>
      <c r="G27" s="6" t="s">
        <v>86</v>
      </c>
      <c r="H27" s="8" t="s">
        <v>93</v>
      </c>
      <c r="I27" s="198">
        <f>275000-10192.99</f>
        <v>264807.01</v>
      </c>
    </row>
    <row r="28" spans="1:9" ht="12.75" hidden="1">
      <c r="A28" s="13" t="s">
        <v>153</v>
      </c>
      <c r="B28" s="6">
        <v>808</v>
      </c>
      <c r="C28" s="7" t="s">
        <v>67</v>
      </c>
      <c r="D28" s="7" t="s">
        <v>77</v>
      </c>
      <c r="E28" s="6" t="s">
        <v>36</v>
      </c>
      <c r="F28" s="6">
        <v>242</v>
      </c>
      <c r="G28" s="6">
        <v>310</v>
      </c>
      <c r="H28" s="8">
        <v>1116</v>
      </c>
      <c r="I28" s="198"/>
    </row>
    <row r="29" spans="1:9" ht="12.75">
      <c r="A29" s="13" t="s">
        <v>104</v>
      </c>
      <c r="B29" s="6">
        <v>808</v>
      </c>
      <c r="C29" s="7" t="s">
        <v>67</v>
      </c>
      <c r="D29" s="7" t="s">
        <v>77</v>
      </c>
      <c r="E29" s="6" t="s">
        <v>36</v>
      </c>
      <c r="F29" s="6">
        <v>242</v>
      </c>
      <c r="G29" s="6">
        <v>340</v>
      </c>
      <c r="H29" s="8">
        <v>1123</v>
      </c>
      <c r="I29" s="198">
        <f>140000-85574.29</f>
        <v>54425.71000000001</v>
      </c>
    </row>
    <row r="30" spans="1:12" ht="25.5">
      <c r="A30" s="30" t="s">
        <v>94</v>
      </c>
      <c r="B30" s="24">
        <v>808</v>
      </c>
      <c r="C30" s="24" t="s">
        <v>67</v>
      </c>
      <c r="D30" s="24" t="s">
        <v>77</v>
      </c>
      <c r="E30" s="24" t="s">
        <v>36</v>
      </c>
      <c r="F30" s="24" t="s">
        <v>95</v>
      </c>
      <c r="G30" s="24" t="s">
        <v>60</v>
      </c>
      <c r="H30" s="26" t="s">
        <v>60</v>
      </c>
      <c r="I30" s="197">
        <f>SUM(I31:I43)</f>
        <v>1269447.3399999999</v>
      </c>
      <c r="L30" s="226"/>
    </row>
    <row r="31" spans="1:9" ht="12.75">
      <c r="A31" s="13" t="s">
        <v>442</v>
      </c>
      <c r="B31" s="6">
        <v>808</v>
      </c>
      <c r="C31" s="6" t="s">
        <v>67</v>
      </c>
      <c r="D31" s="6" t="s">
        <v>77</v>
      </c>
      <c r="E31" s="6" t="s">
        <v>36</v>
      </c>
      <c r="F31" s="6" t="s">
        <v>95</v>
      </c>
      <c r="G31" s="6">
        <v>222</v>
      </c>
      <c r="H31" s="8">
        <v>1125</v>
      </c>
      <c r="I31" s="198">
        <v>200000</v>
      </c>
    </row>
    <row r="32" spans="1:9" ht="12.75">
      <c r="A32" s="13" t="s">
        <v>97</v>
      </c>
      <c r="B32" s="6">
        <v>808</v>
      </c>
      <c r="C32" s="6" t="s">
        <v>67</v>
      </c>
      <c r="D32" s="6" t="s">
        <v>77</v>
      </c>
      <c r="E32" s="6" t="s">
        <v>36</v>
      </c>
      <c r="F32" s="6" t="s">
        <v>95</v>
      </c>
      <c r="G32" s="6" t="s">
        <v>96</v>
      </c>
      <c r="H32" s="8" t="s">
        <v>98</v>
      </c>
      <c r="I32" s="198">
        <v>301702.92</v>
      </c>
    </row>
    <row r="33" spans="1:9" ht="12.75">
      <c r="A33" s="13" t="s">
        <v>99</v>
      </c>
      <c r="B33" s="6">
        <v>808</v>
      </c>
      <c r="C33" s="6" t="s">
        <v>67</v>
      </c>
      <c r="D33" s="6" t="s">
        <v>77</v>
      </c>
      <c r="E33" s="6" t="s">
        <v>36</v>
      </c>
      <c r="F33" s="6" t="s">
        <v>95</v>
      </c>
      <c r="G33" s="6" t="s">
        <v>96</v>
      </c>
      <c r="H33" s="8" t="s">
        <v>100</v>
      </c>
      <c r="I33" s="198">
        <v>33084.42</v>
      </c>
    </row>
    <row r="34" spans="1:9" ht="12.75">
      <c r="A34" s="13" t="s">
        <v>284</v>
      </c>
      <c r="B34" s="6">
        <v>808</v>
      </c>
      <c r="C34" s="6" t="s">
        <v>67</v>
      </c>
      <c r="D34" s="6" t="s">
        <v>77</v>
      </c>
      <c r="E34" s="6" t="s">
        <v>36</v>
      </c>
      <c r="F34" s="6" t="s">
        <v>95</v>
      </c>
      <c r="G34" s="6" t="s">
        <v>96</v>
      </c>
      <c r="H34" s="8">
        <v>1110</v>
      </c>
      <c r="I34" s="198">
        <v>4560</v>
      </c>
    </row>
    <row r="35" spans="1:9" ht="12.75">
      <c r="A35" s="13" t="s">
        <v>285</v>
      </c>
      <c r="B35" s="6">
        <v>808</v>
      </c>
      <c r="C35" s="6" t="s">
        <v>67</v>
      </c>
      <c r="D35" s="6" t="s">
        <v>77</v>
      </c>
      <c r="E35" s="6" t="s">
        <v>36</v>
      </c>
      <c r="F35" s="6" t="s">
        <v>95</v>
      </c>
      <c r="G35" s="6" t="s">
        <v>96</v>
      </c>
      <c r="H35" s="8">
        <v>1126</v>
      </c>
      <c r="I35" s="198">
        <v>1350</v>
      </c>
    </row>
    <row r="36" spans="1:9" ht="51">
      <c r="A36" s="13" t="s">
        <v>139</v>
      </c>
      <c r="B36" s="6">
        <v>808</v>
      </c>
      <c r="C36" s="6" t="s">
        <v>67</v>
      </c>
      <c r="D36" s="6" t="s">
        <v>77</v>
      </c>
      <c r="E36" s="6" t="s">
        <v>36</v>
      </c>
      <c r="F36" s="6" t="s">
        <v>95</v>
      </c>
      <c r="G36" s="6">
        <v>225</v>
      </c>
      <c r="H36" s="8">
        <v>1105</v>
      </c>
      <c r="I36" s="198">
        <v>11750</v>
      </c>
    </row>
    <row r="37" spans="1:9" ht="12.75">
      <c r="A37" s="13" t="s">
        <v>150</v>
      </c>
      <c r="B37" s="6">
        <v>809</v>
      </c>
      <c r="C37" s="6" t="s">
        <v>67</v>
      </c>
      <c r="D37" s="6" t="s">
        <v>77</v>
      </c>
      <c r="E37" s="6" t="s">
        <v>36</v>
      </c>
      <c r="F37" s="6" t="s">
        <v>95</v>
      </c>
      <c r="G37" s="6" t="s">
        <v>86</v>
      </c>
      <c r="H37" s="8">
        <v>1135</v>
      </c>
      <c r="I37" s="198">
        <v>7000</v>
      </c>
    </row>
    <row r="38" spans="1:9" ht="12.75">
      <c r="A38" s="13" t="s">
        <v>101</v>
      </c>
      <c r="B38" s="6">
        <v>808</v>
      </c>
      <c r="C38" s="6" t="s">
        <v>67</v>
      </c>
      <c r="D38" s="6" t="s">
        <v>77</v>
      </c>
      <c r="E38" s="6" t="s">
        <v>36</v>
      </c>
      <c r="F38" s="6" t="s">
        <v>95</v>
      </c>
      <c r="G38" s="6" t="s">
        <v>86</v>
      </c>
      <c r="H38" s="8" t="s">
        <v>102</v>
      </c>
      <c r="I38" s="198">
        <v>43000</v>
      </c>
    </row>
    <row r="39" spans="1:9" ht="25.5">
      <c r="A39" s="13" t="s">
        <v>151</v>
      </c>
      <c r="B39" s="6">
        <v>808</v>
      </c>
      <c r="C39" s="6" t="s">
        <v>67</v>
      </c>
      <c r="D39" s="6" t="s">
        <v>77</v>
      </c>
      <c r="E39" s="6" t="s">
        <v>36</v>
      </c>
      <c r="F39" s="6" t="s">
        <v>95</v>
      </c>
      <c r="G39" s="6" t="s">
        <v>86</v>
      </c>
      <c r="H39" s="8">
        <v>1139</v>
      </c>
      <c r="I39" s="198">
        <v>35000</v>
      </c>
    </row>
    <row r="40" spans="1:9" ht="12.75">
      <c r="A40" s="13" t="s">
        <v>175</v>
      </c>
      <c r="B40" s="6">
        <v>808</v>
      </c>
      <c r="C40" s="6" t="s">
        <v>67</v>
      </c>
      <c r="D40" s="6" t="s">
        <v>77</v>
      </c>
      <c r="E40" s="6" t="s">
        <v>36</v>
      </c>
      <c r="F40" s="6" t="s">
        <v>95</v>
      </c>
      <c r="G40" s="6" t="s">
        <v>86</v>
      </c>
      <c r="H40" s="8">
        <v>1140</v>
      </c>
      <c r="I40" s="198">
        <f>270000-125000-73000</f>
        <v>72000</v>
      </c>
    </row>
    <row r="41" spans="1:9" ht="12.75" hidden="1">
      <c r="A41" s="13" t="s">
        <v>153</v>
      </c>
      <c r="B41" s="6">
        <v>808</v>
      </c>
      <c r="C41" s="6" t="s">
        <v>67</v>
      </c>
      <c r="D41" s="6" t="s">
        <v>77</v>
      </c>
      <c r="E41" s="6" t="s">
        <v>36</v>
      </c>
      <c r="F41" s="6">
        <v>244</v>
      </c>
      <c r="G41" s="6">
        <v>310</v>
      </c>
      <c r="H41" s="8">
        <v>1116</v>
      </c>
      <c r="I41" s="198"/>
    </row>
    <row r="42" spans="1:9" ht="12.75">
      <c r="A42" s="13" t="s">
        <v>425</v>
      </c>
      <c r="B42" s="6">
        <v>808</v>
      </c>
      <c r="C42" s="6" t="s">
        <v>67</v>
      </c>
      <c r="D42" s="6" t="s">
        <v>77</v>
      </c>
      <c r="E42" s="6" t="s">
        <v>36</v>
      </c>
      <c r="F42" s="6">
        <v>244</v>
      </c>
      <c r="G42" s="6">
        <v>340</v>
      </c>
      <c r="H42" s="8">
        <v>1121</v>
      </c>
      <c r="I42" s="198">
        <v>500000</v>
      </c>
    </row>
    <row r="43" spans="1:9" ht="12.75">
      <c r="A43" s="13" t="s">
        <v>443</v>
      </c>
      <c r="B43" s="6">
        <v>808</v>
      </c>
      <c r="C43" s="6" t="s">
        <v>67</v>
      </c>
      <c r="D43" s="6" t="s">
        <v>77</v>
      </c>
      <c r="E43" s="6" t="s">
        <v>36</v>
      </c>
      <c r="F43" s="6">
        <v>244</v>
      </c>
      <c r="G43" s="6">
        <v>340</v>
      </c>
      <c r="H43" s="8">
        <v>1123</v>
      </c>
      <c r="I43" s="198">
        <f>120000-60000</f>
        <v>60000</v>
      </c>
    </row>
    <row r="44" spans="1:9" ht="13.5">
      <c r="A44" s="29" t="s">
        <v>23</v>
      </c>
      <c r="B44" s="19">
        <v>808</v>
      </c>
      <c r="C44" s="19" t="s">
        <v>67</v>
      </c>
      <c r="D44" s="19" t="s">
        <v>77</v>
      </c>
      <c r="E44" s="19" t="s">
        <v>36</v>
      </c>
      <c r="F44" s="19" t="s">
        <v>41</v>
      </c>
      <c r="G44" s="19" t="s">
        <v>60</v>
      </c>
      <c r="H44" s="20" t="s">
        <v>60</v>
      </c>
      <c r="I44" s="196">
        <f>I45</f>
        <v>146512</v>
      </c>
    </row>
    <row r="45" spans="1:9" ht="12.75">
      <c r="A45" s="34" t="s">
        <v>107</v>
      </c>
      <c r="B45" s="24">
        <v>808</v>
      </c>
      <c r="C45" s="24" t="s">
        <v>67</v>
      </c>
      <c r="D45" s="24" t="s">
        <v>77</v>
      </c>
      <c r="E45" s="24" t="s">
        <v>36</v>
      </c>
      <c r="F45" s="24" t="s">
        <v>108</v>
      </c>
      <c r="G45" s="24" t="s">
        <v>60</v>
      </c>
      <c r="H45" s="26" t="s">
        <v>60</v>
      </c>
      <c r="I45" s="197">
        <f>I46+I47+I48+I49</f>
        <v>146512</v>
      </c>
    </row>
    <row r="46" spans="1:9" ht="25.5">
      <c r="A46" s="13" t="s">
        <v>111</v>
      </c>
      <c r="B46" s="6">
        <v>808</v>
      </c>
      <c r="C46" s="6" t="s">
        <v>67</v>
      </c>
      <c r="D46" s="6" t="s">
        <v>77</v>
      </c>
      <c r="E46" s="6" t="s">
        <v>36</v>
      </c>
      <c r="F46" s="6" t="s">
        <v>109</v>
      </c>
      <c r="G46" s="6" t="s">
        <v>110</v>
      </c>
      <c r="H46" s="8" t="s">
        <v>112</v>
      </c>
      <c r="I46" s="198">
        <v>130790.98</v>
      </c>
    </row>
    <row r="47" spans="1:9" ht="25.5">
      <c r="A47" s="13" t="s">
        <v>111</v>
      </c>
      <c r="B47" s="6">
        <v>808</v>
      </c>
      <c r="C47" s="6" t="s">
        <v>67</v>
      </c>
      <c r="D47" s="6" t="s">
        <v>77</v>
      </c>
      <c r="E47" s="6" t="s">
        <v>36</v>
      </c>
      <c r="F47" s="6" t="s">
        <v>113</v>
      </c>
      <c r="G47" s="6" t="s">
        <v>110</v>
      </c>
      <c r="H47" s="8" t="s">
        <v>112</v>
      </c>
      <c r="I47" s="198">
        <v>4069.02</v>
      </c>
    </row>
    <row r="48" spans="1:9" ht="25.5">
      <c r="A48" s="13" t="s">
        <v>115</v>
      </c>
      <c r="B48" s="6">
        <v>808</v>
      </c>
      <c r="C48" s="6" t="s">
        <v>67</v>
      </c>
      <c r="D48" s="6" t="s">
        <v>77</v>
      </c>
      <c r="E48" s="6" t="s">
        <v>36</v>
      </c>
      <c r="F48" s="6" t="s">
        <v>114</v>
      </c>
      <c r="G48" s="6" t="s">
        <v>110</v>
      </c>
      <c r="H48" s="8" t="s">
        <v>116</v>
      </c>
      <c r="I48" s="198">
        <v>10000</v>
      </c>
    </row>
    <row r="49" spans="1:9" ht="12.75">
      <c r="A49" s="13" t="s">
        <v>152</v>
      </c>
      <c r="B49" s="6">
        <v>808</v>
      </c>
      <c r="C49" s="6" t="s">
        <v>67</v>
      </c>
      <c r="D49" s="6" t="s">
        <v>77</v>
      </c>
      <c r="E49" s="6" t="s">
        <v>36</v>
      </c>
      <c r="F49" s="6" t="s">
        <v>114</v>
      </c>
      <c r="G49" s="6">
        <v>290</v>
      </c>
      <c r="H49" s="8">
        <v>1150</v>
      </c>
      <c r="I49" s="198">
        <v>1652</v>
      </c>
    </row>
    <row r="50" spans="1:12" ht="12.75">
      <c r="A50" s="1" t="s">
        <v>117</v>
      </c>
      <c r="B50" s="2">
        <v>808</v>
      </c>
      <c r="C50" s="2" t="s">
        <v>67</v>
      </c>
      <c r="D50" s="2" t="s">
        <v>118</v>
      </c>
      <c r="E50" s="2" t="s">
        <v>60</v>
      </c>
      <c r="F50" s="2" t="s">
        <v>60</v>
      </c>
      <c r="G50" s="2" t="s">
        <v>60</v>
      </c>
      <c r="H50" s="4" t="s">
        <v>60</v>
      </c>
      <c r="I50" s="195">
        <f>I51</f>
        <v>8185387.74</v>
      </c>
      <c r="L50" s="226"/>
    </row>
    <row r="51" spans="1:9" ht="12.75">
      <c r="A51" s="1" t="s">
        <v>170</v>
      </c>
      <c r="B51" s="2">
        <v>808</v>
      </c>
      <c r="C51" s="3" t="s">
        <v>67</v>
      </c>
      <c r="D51" s="2">
        <v>13</v>
      </c>
      <c r="E51" s="2"/>
      <c r="F51" s="2"/>
      <c r="G51" s="2"/>
      <c r="H51" s="4"/>
      <c r="I51" s="195">
        <f>I52+I56</f>
        <v>8185387.74</v>
      </c>
    </row>
    <row r="52" spans="1:9" s="31" customFormat="1" ht="25.5">
      <c r="A52" s="256" t="s">
        <v>491</v>
      </c>
      <c r="B52" s="252">
        <v>808</v>
      </c>
      <c r="C52" s="253" t="s">
        <v>67</v>
      </c>
      <c r="D52" s="252">
        <v>13</v>
      </c>
      <c r="E52" s="252" t="s">
        <v>34</v>
      </c>
      <c r="F52" s="252"/>
      <c r="G52" s="252"/>
      <c r="H52" s="254"/>
      <c r="I52" s="255">
        <f>I53</f>
        <v>7301856.47</v>
      </c>
    </row>
    <row r="53" spans="1:9" s="23" customFormat="1" ht="27">
      <c r="A53" s="21" t="s">
        <v>172</v>
      </c>
      <c r="B53" s="19">
        <v>808</v>
      </c>
      <c r="C53" s="22" t="s">
        <v>67</v>
      </c>
      <c r="D53" s="19">
        <v>13</v>
      </c>
      <c r="E53" s="19" t="s">
        <v>171</v>
      </c>
      <c r="F53" s="19"/>
      <c r="G53" s="19"/>
      <c r="H53" s="20"/>
      <c r="I53" s="196">
        <f>I55</f>
        <v>7301856.47</v>
      </c>
    </row>
    <row r="54" spans="1:9" s="32" customFormat="1" ht="27">
      <c r="A54" s="21" t="s">
        <v>489</v>
      </c>
      <c r="B54" s="19">
        <v>808</v>
      </c>
      <c r="C54" s="22" t="s">
        <v>67</v>
      </c>
      <c r="D54" s="19">
        <v>13</v>
      </c>
      <c r="E54" s="19" t="s">
        <v>171</v>
      </c>
      <c r="F54" s="19">
        <v>600</v>
      </c>
      <c r="G54" s="19"/>
      <c r="H54" s="20"/>
      <c r="I54" s="196">
        <f>I55</f>
        <v>7301856.47</v>
      </c>
    </row>
    <row r="55" spans="1:12" ht="25.5">
      <c r="A55" s="28" t="s">
        <v>173</v>
      </c>
      <c r="B55" s="6">
        <v>808</v>
      </c>
      <c r="C55" s="7" t="s">
        <v>67</v>
      </c>
      <c r="D55" s="6">
        <v>13</v>
      </c>
      <c r="E55" s="6" t="s">
        <v>171</v>
      </c>
      <c r="F55" s="6">
        <v>611</v>
      </c>
      <c r="G55" s="6">
        <v>241</v>
      </c>
      <c r="H55" s="8"/>
      <c r="I55" s="198">
        <v>7301856.47</v>
      </c>
      <c r="L55" s="226"/>
    </row>
    <row r="56" spans="1:9" ht="12.75">
      <c r="A56" s="251" t="s">
        <v>32</v>
      </c>
      <c r="B56" s="252">
        <v>808</v>
      </c>
      <c r="C56" s="253" t="s">
        <v>67</v>
      </c>
      <c r="D56" s="252" t="s">
        <v>118</v>
      </c>
      <c r="E56" s="252" t="s">
        <v>27</v>
      </c>
      <c r="F56" s="252" t="s">
        <v>60</v>
      </c>
      <c r="G56" s="252" t="s">
        <v>60</v>
      </c>
      <c r="H56" s="254" t="s">
        <v>60</v>
      </c>
      <c r="I56" s="255">
        <f>I57+I61+I72</f>
        <v>883531.27</v>
      </c>
    </row>
    <row r="57" spans="1:9" ht="12.75">
      <c r="A57" s="15" t="s">
        <v>46</v>
      </c>
      <c r="B57" s="2">
        <v>808</v>
      </c>
      <c r="C57" s="2" t="s">
        <v>67</v>
      </c>
      <c r="D57" s="2" t="s">
        <v>118</v>
      </c>
      <c r="E57" s="2" t="s">
        <v>474</v>
      </c>
      <c r="F57" s="2" t="s">
        <v>60</v>
      </c>
      <c r="G57" s="2" t="s">
        <v>60</v>
      </c>
      <c r="H57" s="4" t="s">
        <v>60</v>
      </c>
      <c r="I57" s="195">
        <f>I58</f>
        <v>590754.27</v>
      </c>
    </row>
    <row r="58" spans="1:9" ht="12.75">
      <c r="A58" s="14" t="s">
        <v>488</v>
      </c>
      <c r="B58" s="6">
        <v>808</v>
      </c>
      <c r="C58" s="6" t="s">
        <v>67</v>
      </c>
      <c r="D58" s="6" t="s">
        <v>118</v>
      </c>
      <c r="E58" s="6" t="s">
        <v>48</v>
      </c>
      <c r="F58" s="2"/>
      <c r="G58" s="2"/>
      <c r="H58" s="4"/>
      <c r="I58" s="198">
        <f>I59</f>
        <v>590754.27</v>
      </c>
    </row>
    <row r="59" spans="1:9" ht="25.5">
      <c r="A59" s="13" t="s">
        <v>87</v>
      </c>
      <c r="B59" s="6">
        <v>808</v>
      </c>
      <c r="C59" s="6" t="s">
        <v>67</v>
      </c>
      <c r="D59" s="6" t="s">
        <v>118</v>
      </c>
      <c r="E59" s="6" t="s">
        <v>48</v>
      </c>
      <c r="F59" s="6">
        <v>200</v>
      </c>
      <c r="G59" s="6"/>
      <c r="H59" s="8"/>
      <c r="I59" s="198">
        <f>I60</f>
        <v>590754.27</v>
      </c>
    </row>
    <row r="60" spans="1:9" ht="12.75">
      <c r="A60" s="13" t="s">
        <v>152</v>
      </c>
      <c r="B60" s="6">
        <v>808</v>
      </c>
      <c r="C60" s="6" t="s">
        <v>67</v>
      </c>
      <c r="D60" s="6" t="s">
        <v>118</v>
      </c>
      <c r="E60" s="6" t="s">
        <v>48</v>
      </c>
      <c r="F60" s="6">
        <v>244</v>
      </c>
      <c r="G60" s="6">
        <v>290</v>
      </c>
      <c r="H60" s="8">
        <v>1150</v>
      </c>
      <c r="I60" s="198">
        <f>780000-189245.73</f>
        <v>590754.27</v>
      </c>
    </row>
    <row r="61" spans="1:9" ht="25.5">
      <c r="A61" s="257" t="s">
        <v>454</v>
      </c>
      <c r="B61" s="259">
        <v>808</v>
      </c>
      <c r="C61" s="259" t="s">
        <v>67</v>
      </c>
      <c r="D61" s="259" t="s">
        <v>118</v>
      </c>
      <c r="E61" s="259" t="s">
        <v>49</v>
      </c>
      <c r="F61" s="259"/>
      <c r="G61" s="259"/>
      <c r="H61" s="260"/>
      <c r="I61" s="261">
        <f>I62+I70</f>
        <v>237777</v>
      </c>
    </row>
    <row r="62" spans="1:9" ht="27">
      <c r="A62" s="18" t="s">
        <v>12</v>
      </c>
      <c r="B62" s="19">
        <v>808</v>
      </c>
      <c r="C62" s="19" t="s">
        <v>67</v>
      </c>
      <c r="D62" s="19" t="s">
        <v>118</v>
      </c>
      <c r="E62" s="19" t="s">
        <v>49</v>
      </c>
      <c r="F62" s="19">
        <v>200</v>
      </c>
      <c r="G62" s="19"/>
      <c r="H62" s="20"/>
      <c r="I62" s="196">
        <f>I63</f>
        <v>234777</v>
      </c>
    </row>
    <row r="63" spans="1:9" ht="25.5">
      <c r="A63" s="13" t="s">
        <v>455</v>
      </c>
      <c r="B63" s="6">
        <v>808</v>
      </c>
      <c r="C63" s="6" t="s">
        <v>67</v>
      </c>
      <c r="D63" s="6" t="s">
        <v>118</v>
      </c>
      <c r="E63" s="6" t="s">
        <v>49</v>
      </c>
      <c r="F63" s="6">
        <v>244</v>
      </c>
      <c r="G63" s="6"/>
      <c r="H63" s="8"/>
      <c r="I63" s="198">
        <f>SUM(I64:I69)</f>
        <v>234777</v>
      </c>
    </row>
    <row r="64" spans="1:9" ht="12.75">
      <c r="A64" s="13" t="s">
        <v>119</v>
      </c>
      <c r="B64" s="6">
        <v>808</v>
      </c>
      <c r="C64" s="6" t="s">
        <v>67</v>
      </c>
      <c r="D64" s="6" t="s">
        <v>118</v>
      </c>
      <c r="E64" s="6" t="s">
        <v>49</v>
      </c>
      <c r="F64" s="6" t="s">
        <v>95</v>
      </c>
      <c r="G64" s="6" t="s">
        <v>84</v>
      </c>
      <c r="H64" s="8" t="s">
        <v>120</v>
      </c>
      <c r="I64" s="198">
        <v>50000</v>
      </c>
    </row>
    <row r="65" spans="1:9" ht="12.75">
      <c r="A65" s="13" t="s">
        <v>97</v>
      </c>
      <c r="B65" s="6">
        <v>808</v>
      </c>
      <c r="C65" s="6" t="s">
        <v>67</v>
      </c>
      <c r="D65" s="6" t="s">
        <v>118</v>
      </c>
      <c r="E65" s="6" t="s">
        <v>49</v>
      </c>
      <c r="F65" s="6" t="s">
        <v>95</v>
      </c>
      <c r="G65" s="6" t="s">
        <v>96</v>
      </c>
      <c r="H65" s="8" t="s">
        <v>98</v>
      </c>
      <c r="I65" s="198">
        <v>47777</v>
      </c>
    </row>
    <row r="66" spans="1:9" ht="12.75">
      <c r="A66" s="13" t="s">
        <v>176</v>
      </c>
      <c r="B66" s="6">
        <v>808</v>
      </c>
      <c r="C66" s="6" t="s">
        <v>67</v>
      </c>
      <c r="D66" s="6" t="s">
        <v>118</v>
      </c>
      <c r="E66" s="6" t="s">
        <v>49</v>
      </c>
      <c r="F66" s="6">
        <v>244</v>
      </c>
      <c r="G66" s="6">
        <v>226</v>
      </c>
      <c r="H66" s="8">
        <v>1135</v>
      </c>
      <c r="I66" s="198">
        <v>7000</v>
      </c>
    </row>
    <row r="67" spans="1:9" ht="12.75">
      <c r="A67" s="13" t="s">
        <v>85</v>
      </c>
      <c r="B67" s="6">
        <v>808</v>
      </c>
      <c r="C67" s="6" t="s">
        <v>67</v>
      </c>
      <c r="D67" s="6" t="s">
        <v>118</v>
      </c>
      <c r="E67" s="6" t="s">
        <v>49</v>
      </c>
      <c r="F67" s="6">
        <v>244</v>
      </c>
      <c r="G67" s="6">
        <v>226</v>
      </c>
      <c r="H67" s="8">
        <v>1140</v>
      </c>
      <c r="I67" s="198"/>
    </row>
    <row r="68" spans="1:9" ht="12.75">
      <c r="A68" s="14" t="s">
        <v>121</v>
      </c>
      <c r="B68" s="6">
        <v>808</v>
      </c>
      <c r="C68" s="7" t="s">
        <v>67</v>
      </c>
      <c r="D68" s="6">
        <v>13</v>
      </c>
      <c r="E68" s="6" t="s">
        <v>49</v>
      </c>
      <c r="F68" s="6">
        <v>244</v>
      </c>
      <c r="G68" s="6">
        <v>340</v>
      </c>
      <c r="H68" s="8">
        <v>1121</v>
      </c>
      <c r="I68" s="198">
        <v>100000</v>
      </c>
    </row>
    <row r="69" spans="1:9" ht="12.75">
      <c r="A69" s="14" t="s">
        <v>181</v>
      </c>
      <c r="B69" s="6">
        <v>808</v>
      </c>
      <c r="C69" s="7" t="s">
        <v>67</v>
      </c>
      <c r="D69" s="6">
        <v>13</v>
      </c>
      <c r="E69" s="6" t="s">
        <v>49</v>
      </c>
      <c r="F69" s="6">
        <v>244</v>
      </c>
      <c r="G69" s="6">
        <v>340</v>
      </c>
      <c r="H69" s="8">
        <v>1123</v>
      </c>
      <c r="I69" s="198">
        <v>30000</v>
      </c>
    </row>
    <row r="70" spans="1:9" ht="13.5">
      <c r="A70" s="244" t="s">
        <v>23</v>
      </c>
      <c r="B70" s="19">
        <v>808</v>
      </c>
      <c r="C70" s="22" t="s">
        <v>67</v>
      </c>
      <c r="D70" s="19">
        <v>13</v>
      </c>
      <c r="E70" s="19" t="s">
        <v>49</v>
      </c>
      <c r="F70" s="19">
        <v>800</v>
      </c>
      <c r="G70" s="19"/>
      <c r="H70" s="20"/>
      <c r="I70" s="196">
        <f>I71</f>
        <v>3000</v>
      </c>
    </row>
    <row r="71" spans="1:9" ht="25.5">
      <c r="A71" s="13" t="s">
        <v>111</v>
      </c>
      <c r="B71" s="6">
        <v>808</v>
      </c>
      <c r="C71" s="7" t="s">
        <v>67</v>
      </c>
      <c r="D71" s="6">
        <v>13</v>
      </c>
      <c r="E71" s="6" t="s">
        <v>49</v>
      </c>
      <c r="F71" s="6">
        <v>852</v>
      </c>
      <c r="G71" s="6">
        <v>290</v>
      </c>
      <c r="H71" s="8">
        <v>1143</v>
      </c>
      <c r="I71" s="198">
        <v>3000</v>
      </c>
    </row>
    <row r="72" spans="1:9" ht="12.75">
      <c r="A72" s="16" t="s">
        <v>59</v>
      </c>
      <c r="B72" s="2">
        <v>808</v>
      </c>
      <c r="C72" s="3" t="s">
        <v>67</v>
      </c>
      <c r="D72" s="3" t="s">
        <v>118</v>
      </c>
      <c r="E72" s="2" t="s">
        <v>47</v>
      </c>
      <c r="F72" s="2"/>
      <c r="G72" s="2"/>
      <c r="H72" s="4"/>
      <c r="I72" s="195">
        <f>I73+I74</f>
        <v>55000</v>
      </c>
    </row>
    <row r="73" spans="1:9" ht="25.5">
      <c r="A73" s="13" t="s">
        <v>122</v>
      </c>
      <c r="B73" s="6">
        <v>808</v>
      </c>
      <c r="C73" s="7" t="s">
        <v>67</v>
      </c>
      <c r="D73" s="7" t="s">
        <v>118</v>
      </c>
      <c r="E73" s="6" t="s">
        <v>179</v>
      </c>
      <c r="F73" s="6">
        <v>244</v>
      </c>
      <c r="G73" s="6">
        <v>290</v>
      </c>
      <c r="H73" s="8">
        <v>1149</v>
      </c>
      <c r="I73" s="198">
        <v>30000</v>
      </c>
    </row>
    <row r="74" spans="1:9" ht="12.75">
      <c r="A74" s="13" t="s">
        <v>156</v>
      </c>
      <c r="B74" s="6">
        <v>808</v>
      </c>
      <c r="C74" s="6" t="s">
        <v>67</v>
      </c>
      <c r="D74" s="6" t="s">
        <v>118</v>
      </c>
      <c r="E74" s="6" t="s">
        <v>179</v>
      </c>
      <c r="F74" s="6" t="s">
        <v>95</v>
      </c>
      <c r="G74" s="6" t="s">
        <v>103</v>
      </c>
      <c r="H74" s="8">
        <v>1120</v>
      </c>
      <c r="I74" s="198">
        <v>25000</v>
      </c>
    </row>
    <row r="75" spans="1:14" s="277" customFormat="1" ht="15">
      <c r="A75" s="274" t="s">
        <v>497</v>
      </c>
      <c r="B75" s="275" t="s">
        <v>69</v>
      </c>
      <c r="C75" s="275" t="s">
        <v>60</v>
      </c>
      <c r="D75" s="275" t="s">
        <v>60</v>
      </c>
      <c r="E75" s="275" t="s">
        <v>60</v>
      </c>
      <c r="F75" s="81" t="s">
        <v>60</v>
      </c>
      <c r="G75" s="81" t="s">
        <v>60</v>
      </c>
      <c r="H75" s="81"/>
      <c r="I75" s="276">
        <f>I76</f>
        <v>129100</v>
      </c>
      <c r="J75" s="305"/>
      <c r="K75" s="305"/>
      <c r="L75" s="299"/>
      <c r="M75" s="300"/>
      <c r="N75" s="300"/>
    </row>
    <row r="76" spans="1:14" s="277" customFormat="1" ht="15">
      <c r="A76" s="278" t="s">
        <v>498</v>
      </c>
      <c r="B76" s="279" t="s">
        <v>69</v>
      </c>
      <c r="C76" s="279" t="s">
        <v>123</v>
      </c>
      <c r="D76" s="279" t="s">
        <v>60</v>
      </c>
      <c r="E76" s="279" t="s">
        <v>60</v>
      </c>
      <c r="F76" s="280" t="s">
        <v>60</v>
      </c>
      <c r="G76" s="280" t="s">
        <v>60</v>
      </c>
      <c r="H76" s="280"/>
      <c r="I76" s="281">
        <f>I77</f>
        <v>129100</v>
      </c>
      <c r="J76" s="305"/>
      <c r="K76" s="305"/>
      <c r="L76" s="299"/>
      <c r="M76" s="300"/>
      <c r="N76" s="300"/>
    </row>
    <row r="77" spans="1:14" s="277" customFormat="1" ht="19.5" customHeight="1">
      <c r="A77" s="282" t="s">
        <v>32</v>
      </c>
      <c r="B77" s="283" t="s">
        <v>69</v>
      </c>
      <c r="C77" s="283" t="s">
        <v>123</v>
      </c>
      <c r="D77" s="283" t="s">
        <v>27</v>
      </c>
      <c r="E77" s="283" t="s">
        <v>60</v>
      </c>
      <c r="F77" s="284" t="s">
        <v>60</v>
      </c>
      <c r="G77" s="284" t="s">
        <v>60</v>
      </c>
      <c r="H77" s="284"/>
      <c r="I77" s="285">
        <f>I78</f>
        <v>129100</v>
      </c>
      <c r="J77" s="301"/>
      <c r="K77" s="301"/>
      <c r="L77" s="299"/>
      <c r="M77" s="300"/>
      <c r="N77" s="300"/>
    </row>
    <row r="78" spans="1:14" s="277" customFormat="1" ht="19.5" customHeight="1">
      <c r="A78" s="282" t="s">
        <v>46</v>
      </c>
      <c r="B78" s="283" t="s">
        <v>69</v>
      </c>
      <c r="C78" s="283" t="s">
        <v>123</v>
      </c>
      <c r="D78" s="283" t="s">
        <v>47</v>
      </c>
      <c r="E78" s="283" t="s">
        <v>60</v>
      </c>
      <c r="F78" s="284" t="s">
        <v>60</v>
      </c>
      <c r="G78" s="284" t="s">
        <v>60</v>
      </c>
      <c r="H78" s="284"/>
      <c r="I78" s="285">
        <f>I79</f>
        <v>129100</v>
      </c>
      <c r="J78" s="301"/>
      <c r="K78" s="301"/>
      <c r="L78" s="299"/>
      <c r="M78" s="300"/>
      <c r="N78" s="300"/>
    </row>
    <row r="79" spans="1:14" s="277" customFormat="1" ht="40.5">
      <c r="A79" s="286" t="s">
        <v>499</v>
      </c>
      <c r="B79" s="287" t="s">
        <v>69</v>
      </c>
      <c r="C79" s="287" t="s">
        <v>123</v>
      </c>
      <c r="D79" s="287" t="s">
        <v>500</v>
      </c>
      <c r="E79" s="287" t="s">
        <v>60</v>
      </c>
      <c r="F79" s="288" t="s">
        <v>60</v>
      </c>
      <c r="G79" s="288" t="s">
        <v>60</v>
      </c>
      <c r="H79" s="288"/>
      <c r="I79" s="289">
        <f>I80+I85</f>
        <v>129100</v>
      </c>
      <c r="J79" s="302"/>
      <c r="K79" s="302"/>
      <c r="L79" s="299"/>
      <c r="M79" s="300"/>
      <c r="N79" s="300"/>
    </row>
    <row r="80" spans="1:14" s="277" customFormat="1" ht="63.75">
      <c r="A80" s="282" t="s">
        <v>22</v>
      </c>
      <c r="B80" s="283" t="s">
        <v>69</v>
      </c>
      <c r="C80" s="283" t="s">
        <v>123</v>
      </c>
      <c r="D80" s="283" t="s">
        <v>500</v>
      </c>
      <c r="E80" s="283" t="s">
        <v>38</v>
      </c>
      <c r="F80" s="284" t="s">
        <v>60</v>
      </c>
      <c r="G80" s="284" t="s">
        <v>60</v>
      </c>
      <c r="H80" s="284"/>
      <c r="I80" s="285">
        <f>I81</f>
        <v>106200</v>
      </c>
      <c r="J80" s="301"/>
      <c r="K80" s="301"/>
      <c r="L80" s="299"/>
      <c r="M80" s="300"/>
      <c r="N80" s="300"/>
    </row>
    <row r="81" spans="1:14" s="277" customFormat="1" ht="25.5">
      <c r="A81" s="282" t="s">
        <v>70</v>
      </c>
      <c r="B81" s="283" t="s">
        <v>69</v>
      </c>
      <c r="C81" s="283" t="s">
        <v>123</v>
      </c>
      <c r="D81" s="283" t="s">
        <v>500</v>
      </c>
      <c r="E81" s="283" t="s">
        <v>501</v>
      </c>
      <c r="F81" s="284" t="s">
        <v>60</v>
      </c>
      <c r="G81" s="284" t="s">
        <v>60</v>
      </c>
      <c r="H81" s="284"/>
      <c r="I81" s="285">
        <f>I82</f>
        <v>106200</v>
      </c>
      <c r="J81" s="301"/>
      <c r="K81" s="301"/>
      <c r="L81" s="299"/>
      <c r="M81" s="300"/>
      <c r="N81" s="300"/>
    </row>
    <row r="82" spans="1:14" s="277" customFormat="1" ht="25.5">
      <c r="A82" s="290" t="s">
        <v>502</v>
      </c>
      <c r="B82" s="283" t="s">
        <v>69</v>
      </c>
      <c r="C82" s="283" t="s">
        <v>123</v>
      </c>
      <c r="D82" s="283" t="s">
        <v>500</v>
      </c>
      <c r="E82" s="283" t="s">
        <v>71</v>
      </c>
      <c r="F82" s="284" t="s">
        <v>60</v>
      </c>
      <c r="G82" s="284" t="s">
        <v>60</v>
      </c>
      <c r="H82" s="284"/>
      <c r="I82" s="285">
        <f>I83+I84</f>
        <v>106200</v>
      </c>
      <c r="J82" s="301"/>
      <c r="K82" s="301"/>
      <c r="L82" s="299"/>
      <c r="M82" s="300"/>
      <c r="N82" s="300"/>
    </row>
    <row r="83" spans="1:14" s="277" customFormat="1" ht="75">
      <c r="A83" s="291" t="s">
        <v>503</v>
      </c>
      <c r="B83" s="292" t="s">
        <v>69</v>
      </c>
      <c r="C83" s="292" t="s">
        <v>123</v>
      </c>
      <c r="D83" s="292" t="s">
        <v>500</v>
      </c>
      <c r="E83" s="292" t="s">
        <v>71</v>
      </c>
      <c r="F83" s="293" t="s">
        <v>73</v>
      </c>
      <c r="G83" s="295">
        <v>365</v>
      </c>
      <c r="H83" s="293" t="s">
        <v>505</v>
      </c>
      <c r="I83" s="294">
        <v>81567</v>
      </c>
      <c r="J83" s="303"/>
      <c r="K83" s="303"/>
      <c r="L83" s="299"/>
      <c r="M83" s="300"/>
      <c r="N83" s="300"/>
    </row>
    <row r="84" spans="1:14" s="277" customFormat="1" ht="75">
      <c r="A84" s="291" t="s">
        <v>503</v>
      </c>
      <c r="B84" s="292" t="s">
        <v>69</v>
      </c>
      <c r="C84" s="292" t="s">
        <v>123</v>
      </c>
      <c r="D84" s="292" t="s">
        <v>500</v>
      </c>
      <c r="E84" s="292" t="s">
        <v>71</v>
      </c>
      <c r="F84" s="293" t="s">
        <v>75</v>
      </c>
      <c r="G84" s="293" t="s">
        <v>504</v>
      </c>
      <c r="H84" s="295" t="s">
        <v>505</v>
      </c>
      <c r="I84" s="294">
        <v>24633</v>
      </c>
      <c r="J84" s="303"/>
      <c r="K84" s="303"/>
      <c r="L84" s="299"/>
      <c r="M84" s="300"/>
      <c r="N84" s="300"/>
    </row>
    <row r="85" spans="1:14" s="277" customFormat="1" ht="25.5">
      <c r="A85" s="282" t="s">
        <v>87</v>
      </c>
      <c r="B85" s="283" t="s">
        <v>69</v>
      </c>
      <c r="C85" s="283" t="s">
        <v>123</v>
      </c>
      <c r="D85" s="283" t="s">
        <v>500</v>
      </c>
      <c r="E85" s="283" t="s">
        <v>39</v>
      </c>
      <c r="F85" s="284" t="s">
        <v>60</v>
      </c>
      <c r="G85" s="284" t="s">
        <v>60</v>
      </c>
      <c r="H85" s="284"/>
      <c r="I85" s="285">
        <f>I86</f>
        <v>22900</v>
      </c>
      <c r="J85" s="301"/>
      <c r="K85" s="301"/>
      <c r="L85" s="299"/>
      <c r="M85" s="300"/>
      <c r="N85" s="300"/>
    </row>
    <row r="86" spans="1:14" s="277" customFormat="1" ht="25.5">
      <c r="A86" s="282" t="s">
        <v>506</v>
      </c>
      <c r="B86" s="283" t="s">
        <v>69</v>
      </c>
      <c r="C86" s="283" t="s">
        <v>123</v>
      </c>
      <c r="D86" s="283" t="s">
        <v>500</v>
      </c>
      <c r="E86" s="283" t="s">
        <v>507</v>
      </c>
      <c r="F86" s="284" t="s">
        <v>60</v>
      </c>
      <c r="G86" s="284" t="s">
        <v>60</v>
      </c>
      <c r="H86" s="284"/>
      <c r="I86" s="285">
        <f>I89+I87</f>
        <v>22900</v>
      </c>
      <c r="J86" s="301"/>
      <c r="K86" s="301"/>
      <c r="L86" s="299"/>
      <c r="M86" s="300"/>
      <c r="N86" s="300"/>
    </row>
    <row r="87" spans="1:14" s="277" customFormat="1" ht="25.5" hidden="1">
      <c r="A87" s="290" t="s">
        <v>88</v>
      </c>
      <c r="B87" s="283" t="s">
        <v>69</v>
      </c>
      <c r="C87" s="283" t="s">
        <v>123</v>
      </c>
      <c r="D87" s="283" t="s">
        <v>500</v>
      </c>
      <c r="E87" s="283" t="s">
        <v>89</v>
      </c>
      <c r="F87" s="284" t="s">
        <v>60</v>
      </c>
      <c r="G87" s="284"/>
      <c r="H87" s="284"/>
      <c r="I87" s="285">
        <f>I88</f>
        <v>0</v>
      </c>
      <c r="J87" s="301"/>
      <c r="K87" s="301"/>
      <c r="L87" s="299"/>
      <c r="M87" s="300"/>
      <c r="N87" s="300"/>
    </row>
    <row r="88" spans="1:14" s="277" customFormat="1" ht="15" hidden="1">
      <c r="A88" s="291" t="s">
        <v>90</v>
      </c>
      <c r="B88" s="297" t="s">
        <v>69</v>
      </c>
      <c r="C88" s="297" t="s">
        <v>123</v>
      </c>
      <c r="D88" s="297" t="s">
        <v>500</v>
      </c>
      <c r="E88" s="292" t="s">
        <v>89</v>
      </c>
      <c r="F88" s="293" t="s">
        <v>91</v>
      </c>
      <c r="G88" s="284" t="s">
        <v>505</v>
      </c>
      <c r="H88" s="284"/>
      <c r="I88" s="285"/>
      <c r="J88" s="301"/>
      <c r="K88" s="303"/>
      <c r="L88" s="299"/>
      <c r="M88" s="300"/>
      <c r="N88" s="300"/>
    </row>
    <row r="89" spans="1:14" s="277" customFormat="1" ht="25.5">
      <c r="A89" s="290" t="s">
        <v>94</v>
      </c>
      <c r="B89" s="283" t="s">
        <v>69</v>
      </c>
      <c r="C89" s="283" t="s">
        <v>123</v>
      </c>
      <c r="D89" s="283" t="s">
        <v>500</v>
      </c>
      <c r="E89" s="283" t="s">
        <v>95</v>
      </c>
      <c r="F89" s="284" t="s">
        <v>60</v>
      </c>
      <c r="G89" s="284" t="s">
        <v>60</v>
      </c>
      <c r="H89" s="284"/>
      <c r="I89" s="285">
        <f>I90+I92+I94</f>
        <v>22900</v>
      </c>
      <c r="J89" s="301"/>
      <c r="K89" s="301"/>
      <c r="L89" s="299"/>
      <c r="M89" s="300"/>
      <c r="N89" s="300"/>
    </row>
    <row r="90" spans="1:14" s="277" customFormat="1" ht="15" hidden="1">
      <c r="A90" s="296" t="s">
        <v>508</v>
      </c>
      <c r="B90" s="297" t="s">
        <v>69</v>
      </c>
      <c r="C90" s="297" t="s">
        <v>123</v>
      </c>
      <c r="D90" s="297" t="s">
        <v>500</v>
      </c>
      <c r="E90" s="297" t="s">
        <v>95</v>
      </c>
      <c r="F90" s="293">
        <v>222</v>
      </c>
      <c r="G90" s="293" t="s">
        <v>60</v>
      </c>
      <c r="H90" s="284"/>
      <c r="I90" s="298">
        <f>I91</f>
        <v>0</v>
      </c>
      <c r="J90" s="304"/>
      <c r="K90" s="303"/>
      <c r="L90" s="299"/>
      <c r="M90" s="300"/>
      <c r="N90" s="300"/>
    </row>
    <row r="91" spans="1:14" s="277" customFormat="1" ht="15" hidden="1">
      <c r="A91" s="291" t="s">
        <v>119</v>
      </c>
      <c r="B91" s="297" t="s">
        <v>69</v>
      </c>
      <c r="C91" s="297" t="s">
        <v>123</v>
      </c>
      <c r="D91" s="297" t="s">
        <v>500</v>
      </c>
      <c r="E91" s="297" t="s">
        <v>95</v>
      </c>
      <c r="F91" s="293">
        <v>222</v>
      </c>
      <c r="G91" s="295" t="s">
        <v>505</v>
      </c>
      <c r="H91" s="295">
        <v>1125</v>
      </c>
      <c r="I91" s="298"/>
      <c r="J91" s="304"/>
      <c r="K91" s="303"/>
      <c r="L91" s="299"/>
      <c r="M91" s="300"/>
      <c r="N91" s="300"/>
    </row>
    <row r="92" spans="1:14" s="277" customFormat="1" ht="15" hidden="1">
      <c r="A92" s="296" t="s">
        <v>509</v>
      </c>
      <c r="B92" s="297" t="s">
        <v>69</v>
      </c>
      <c r="C92" s="297" t="s">
        <v>123</v>
      </c>
      <c r="D92" s="297" t="s">
        <v>500</v>
      </c>
      <c r="E92" s="297" t="s">
        <v>95</v>
      </c>
      <c r="F92" s="293" t="s">
        <v>96</v>
      </c>
      <c r="G92" s="295" t="s">
        <v>505</v>
      </c>
      <c r="H92" s="284"/>
      <c r="I92" s="298">
        <f>I93</f>
        <v>0</v>
      </c>
      <c r="J92" s="304"/>
      <c r="K92" s="303"/>
      <c r="L92" s="299"/>
      <c r="M92" s="300"/>
      <c r="N92" s="300"/>
    </row>
    <row r="93" spans="1:14" s="277" customFormat="1" ht="18" customHeight="1" hidden="1">
      <c r="A93" s="291" t="s">
        <v>97</v>
      </c>
      <c r="B93" s="297" t="s">
        <v>69</v>
      </c>
      <c r="C93" s="297" t="s">
        <v>123</v>
      </c>
      <c r="D93" s="297" t="s">
        <v>500</v>
      </c>
      <c r="E93" s="297" t="s">
        <v>95</v>
      </c>
      <c r="F93" s="293" t="s">
        <v>96</v>
      </c>
      <c r="G93" s="295" t="s">
        <v>505</v>
      </c>
      <c r="H93" s="295">
        <v>11072</v>
      </c>
      <c r="I93" s="298"/>
      <c r="J93" s="304"/>
      <c r="K93" s="303"/>
      <c r="L93" s="299"/>
      <c r="M93" s="300"/>
      <c r="N93" s="300"/>
    </row>
    <row r="94" spans="1:14" s="277" customFormat="1" ht="21" customHeight="1">
      <c r="A94" s="291" t="s">
        <v>510</v>
      </c>
      <c r="B94" s="292" t="s">
        <v>69</v>
      </c>
      <c r="C94" s="292" t="s">
        <v>123</v>
      </c>
      <c r="D94" s="292" t="s">
        <v>500</v>
      </c>
      <c r="E94" s="292" t="s">
        <v>95</v>
      </c>
      <c r="F94" s="293" t="s">
        <v>103</v>
      </c>
      <c r="G94" s="293" t="s">
        <v>60</v>
      </c>
      <c r="H94" s="293"/>
      <c r="I94" s="294">
        <f>I95</f>
        <v>22900</v>
      </c>
      <c r="J94" s="303"/>
      <c r="K94" s="303"/>
      <c r="L94" s="299"/>
      <c r="M94" s="300"/>
      <c r="N94" s="300"/>
    </row>
    <row r="95" spans="1:14" s="277" customFormat="1" ht="75">
      <c r="A95" s="291" t="s">
        <v>503</v>
      </c>
      <c r="B95" s="292" t="s">
        <v>69</v>
      </c>
      <c r="C95" s="292" t="s">
        <v>123</v>
      </c>
      <c r="D95" s="292" t="s">
        <v>500</v>
      </c>
      <c r="E95" s="292" t="s">
        <v>95</v>
      </c>
      <c r="F95" s="293" t="s">
        <v>103</v>
      </c>
      <c r="G95" s="295" t="s">
        <v>505</v>
      </c>
      <c r="H95" s="293">
        <v>1123</v>
      </c>
      <c r="I95" s="294">
        <v>22900</v>
      </c>
      <c r="J95" s="303"/>
      <c r="K95" s="303"/>
      <c r="L95" s="299"/>
      <c r="M95" s="300"/>
      <c r="N95" s="299"/>
    </row>
    <row r="96" spans="1:14" s="277" customFormat="1" ht="25.5">
      <c r="A96" s="274" t="s">
        <v>124</v>
      </c>
      <c r="B96" s="275" t="s">
        <v>123</v>
      </c>
      <c r="C96" s="275" t="s">
        <v>60</v>
      </c>
      <c r="D96" s="275" t="s">
        <v>60</v>
      </c>
      <c r="E96" s="275" t="s">
        <v>60</v>
      </c>
      <c r="F96" s="81" t="s">
        <v>60</v>
      </c>
      <c r="G96" s="81" t="s">
        <v>60</v>
      </c>
      <c r="H96" s="81"/>
      <c r="I96" s="276">
        <f>I97</f>
        <v>2169</v>
      </c>
      <c r="J96" s="305"/>
      <c r="K96" s="305"/>
      <c r="L96" s="299"/>
      <c r="M96" s="300"/>
      <c r="N96" s="300"/>
    </row>
    <row r="97" spans="1:14" s="277" customFormat="1" ht="15">
      <c r="A97" s="278" t="s">
        <v>511</v>
      </c>
      <c r="B97" s="279" t="s">
        <v>123</v>
      </c>
      <c r="C97" s="279" t="s">
        <v>77</v>
      </c>
      <c r="D97" s="279" t="s">
        <v>60</v>
      </c>
      <c r="E97" s="279" t="s">
        <v>60</v>
      </c>
      <c r="F97" s="280" t="s">
        <v>60</v>
      </c>
      <c r="G97" s="280" t="s">
        <v>60</v>
      </c>
      <c r="H97" s="280"/>
      <c r="I97" s="281">
        <f aca="true" t="shared" si="0" ref="I97:I103">I98</f>
        <v>2169</v>
      </c>
      <c r="J97" s="305"/>
      <c r="K97" s="305"/>
      <c r="L97" s="299"/>
      <c r="M97" s="300"/>
      <c r="N97" s="299"/>
    </row>
    <row r="98" spans="1:14" s="277" customFormat="1" ht="17.25" customHeight="1">
      <c r="A98" s="282" t="s">
        <v>32</v>
      </c>
      <c r="B98" s="283" t="s">
        <v>123</v>
      </c>
      <c r="C98" s="283" t="s">
        <v>77</v>
      </c>
      <c r="D98" s="283" t="s">
        <v>27</v>
      </c>
      <c r="E98" s="283" t="s">
        <v>60</v>
      </c>
      <c r="F98" s="284" t="s">
        <v>60</v>
      </c>
      <c r="G98" s="284" t="s">
        <v>60</v>
      </c>
      <c r="H98" s="284"/>
      <c r="I98" s="285">
        <f t="shared" si="0"/>
        <v>2169</v>
      </c>
      <c r="J98" s="301"/>
      <c r="K98" s="301"/>
      <c r="L98" s="299"/>
      <c r="M98" s="300"/>
      <c r="N98" s="299"/>
    </row>
    <row r="99" spans="1:14" s="277" customFormat="1" ht="21" customHeight="1">
      <c r="A99" s="282" t="s">
        <v>46</v>
      </c>
      <c r="B99" s="283" t="s">
        <v>123</v>
      </c>
      <c r="C99" s="283" t="s">
        <v>77</v>
      </c>
      <c r="D99" s="283" t="s">
        <v>47</v>
      </c>
      <c r="E99" s="283" t="s">
        <v>60</v>
      </c>
      <c r="F99" s="284" t="s">
        <v>60</v>
      </c>
      <c r="G99" s="284" t="s">
        <v>60</v>
      </c>
      <c r="H99" s="284"/>
      <c r="I99" s="285">
        <f t="shared" si="0"/>
        <v>2169</v>
      </c>
      <c r="J99" s="301"/>
      <c r="K99" s="301"/>
      <c r="L99" s="299"/>
      <c r="M99" s="300"/>
      <c r="N99" s="299"/>
    </row>
    <row r="100" spans="1:14" s="277" customFormat="1" ht="40.5">
      <c r="A100" s="286" t="s">
        <v>512</v>
      </c>
      <c r="B100" s="287" t="s">
        <v>123</v>
      </c>
      <c r="C100" s="287" t="s">
        <v>77</v>
      </c>
      <c r="D100" s="287" t="s">
        <v>513</v>
      </c>
      <c r="E100" s="287" t="s">
        <v>60</v>
      </c>
      <c r="F100" s="288" t="s">
        <v>60</v>
      </c>
      <c r="G100" s="288" t="s">
        <v>60</v>
      </c>
      <c r="H100" s="288"/>
      <c r="I100" s="289">
        <f t="shared" si="0"/>
        <v>2169</v>
      </c>
      <c r="J100" s="302"/>
      <c r="K100" s="302"/>
      <c r="L100" s="299"/>
      <c r="M100" s="300"/>
      <c r="N100" s="299"/>
    </row>
    <row r="101" spans="1:14" s="277" customFormat="1" ht="25.5">
      <c r="A101" s="282" t="s">
        <v>87</v>
      </c>
      <c r="B101" s="287" t="s">
        <v>123</v>
      </c>
      <c r="C101" s="287" t="s">
        <v>77</v>
      </c>
      <c r="D101" s="287" t="s">
        <v>513</v>
      </c>
      <c r="E101" s="283" t="s">
        <v>39</v>
      </c>
      <c r="F101" s="284" t="s">
        <v>60</v>
      </c>
      <c r="G101" s="284" t="s">
        <v>60</v>
      </c>
      <c r="H101" s="284"/>
      <c r="I101" s="285">
        <f t="shared" si="0"/>
        <v>2169</v>
      </c>
      <c r="J101" s="301"/>
      <c r="K101" s="301"/>
      <c r="L101" s="299"/>
      <c r="M101" s="300"/>
      <c r="N101" s="299"/>
    </row>
    <row r="102" spans="1:14" s="277" customFormat="1" ht="25.5">
      <c r="A102" s="282" t="s">
        <v>506</v>
      </c>
      <c r="B102" s="287" t="s">
        <v>123</v>
      </c>
      <c r="C102" s="287" t="s">
        <v>77</v>
      </c>
      <c r="D102" s="287" t="s">
        <v>513</v>
      </c>
      <c r="E102" s="283" t="s">
        <v>507</v>
      </c>
      <c r="F102" s="284" t="s">
        <v>60</v>
      </c>
      <c r="G102" s="284" t="s">
        <v>60</v>
      </c>
      <c r="H102" s="284"/>
      <c r="I102" s="285">
        <f t="shared" si="0"/>
        <v>2169</v>
      </c>
      <c r="J102" s="301"/>
      <c r="K102" s="301"/>
      <c r="L102" s="299"/>
      <c r="M102" s="300"/>
      <c r="N102" s="299"/>
    </row>
    <row r="103" spans="1:14" s="277" customFormat="1" ht="25.5">
      <c r="A103" s="290" t="s">
        <v>94</v>
      </c>
      <c r="B103" s="283" t="s">
        <v>123</v>
      </c>
      <c r="C103" s="283" t="s">
        <v>77</v>
      </c>
      <c r="D103" s="283" t="s">
        <v>513</v>
      </c>
      <c r="E103" s="283" t="s">
        <v>95</v>
      </c>
      <c r="F103" s="284" t="s">
        <v>60</v>
      </c>
      <c r="G103" s="284" t="s">
        <v>60</v>
      </c>
      <c r="H103" s="284"/>
      <c r="I103" s="285">
        <f t="shared" si="0"/>
        <v>2169</v>
      </c>
      <c r="J103" s="301"/>
      <c r="K103" s="301"/>
      <c r="L103" s="299"/>
      <c r="M103" s="300"/>
      <c r="N103" s="299"/>
    </row>
    <row r="104" spans="1:14" s="277" customFormat="1" ht="23.25" customHeight="1">
      <c r="A104" s="291" t="s">
        <v>85</v>
      </c>
      <c r="B104" s="292" t="s">
        <v>123</v>
      </c>
      <c r="C104" s="292" t="s">
        <v>77</v>
      </c>
      <c r="D104" s="292" t="s">
        <v>513</v>
      </c>
      <c r="E104" s="292" t="s">
        <v>95</v>
      </c>
      <c r="F104" s="293" t="s">
        <v>86</v>
      </c>
      <c r="G104" s="293" t="s">
        <v>60</v>
      </c>
      <c r="H104" s="293"/>
      <c r="I104" s="294">
        <f>I105</f>
        <v>2169</v>
      </c>
      <c r="J104" s="303"/>
      <c r="K104" s="303"/>
      <c r="L104" s="299"/>
      <c r="M104" s="300"/>
      <c r="N104" s="299"/>
    </row>
    <row r="105" spans="1:14" s="277" customFormat="1" ht="51.75" customHeight="1">
      <c r="A105" s="291" t="s">
        <v>514</v>
      </c>
      <c r="B105" s="292" t="s">
        <v>123</v>
      </c>
      <c r="C105" s="292" t="s">
        <v>77</v>
      </c>
      <c r="D105" s="292" t="s">
        <v>513</v>
      </c>
      <c r="E105" s="292" t="s">
        <v>95</v>
      </c>
      <c r="F105" s="293" t="s">
        <v>86</v>
      </c>
      <c r="G105" s="295" t="s">
        <v>515</v>
      </c>
      <c r="H105" s="293">
        <v>783</v>
      </c>
      <c r="I105" s="294">
        <v>2169</v>
      </c>
      <c r="J105" s="303"/>
      <c r="K105" s="303"/>
      <c r="L105" s="299"/>
      <c r="M105" s="300"/>
      <c r="N105" s="299"/>
    </row>
    <row r="106" spans="1:12" ht="25.5">
      <c r="A106" s="232" t="s">
        <v>124</v>
      </c>
      <c r="B106" s="233">
        <v>808</v>
      </c>
      <c r="C106" s="233" t="s">
        <v>123</v>
      </c>
      <c r="D106" s="233" t="s">
        <v>60</v>
      </c>
      <c r="E106" s="233" t="s">
        <v>60</v>
      </c>
      <c r="F106" s="233" t="s">
        <v>60</v>
      </c>
      <c r="G106" s="233" t="s">
        <v>60</v>
      </c>
      <c r="H106" s="234" t="s">
        <v>60</v>
      </c>
      <c r="I106" s="235">
        <f>I116+I107</f>
        <v>366919.94</v>
      </c>
      <c r="L106" s="226"/>
    </row>
    <row r="107" spans="1:9" ht="40.5">
      <c r="A107" s="265" t="s">
        <v>125</v>
      </c>
      <c r="B107" s="258">
        <v>808</v>
      </c>
      <c r="C107" s="258" t="s">
        <v>123</v>
      </c>
      <c r="D107" s="258" t="s">
        <v>126</v>
      </c>
      <c r="E107" s="258" t="s">
        <v>60</v>
      </c>
      <c r="F107" s="258" t="s">
        <v>60</v>
      </c>
      <c r="G107" s="258" t="s">
        <v>60</v>
      </c>
      <c r="H107" s="263" t="s">
        <v>60</v>
      </c>
      <c r="I107" s="264">
        <f>I108</f>
        <v>256919.94</v>
      </c>
    </row>
    <row r="108" spans="1:9" ht="32.25" customHeight="1">
      <c r="A108" s="14" t="s">
        <v>471</v>
      </c>
      <c r="B108" s="6">
        <v>808</v>
      </c>
      <c r="C108" s="6" t="s">
        <v>123</v>
      </c>
      <c r="D108" s="6" t="s">
        <v>126</v>
      </c>
      <c r="E108" s="6" t="s">
        <v>50</v>
      </c>
      <c r="F108" s="6" t="s">
        <v>60</v>
      </c>
      <c r="G108" s="6" t="s">
        <v>60</v>
      </c>
      <c r="H108" s="8" t="s">
        <v>60</v>
      </c>
      <c r="I108" s="198">
        <f>I109</f>
        <v>256919.94</v>
      </c>
    </row>
    <row r="109" spans="1:9" ht="32.25" customHeight="1">
      <c r="A109" s="18" t="s">
        <v>12</v>
      </c>
      <c r="B109" s="19">
        <v>808</v>
      </c>
      <c r="C109" s="19" t="s">
        <v>123</v>
      </c>
      <c r="D109" s="19" t="s">
        <v>126</v>
      </c>
      <c r="E109" s="19" t="s">
        <v>50</v>
      </c>
      <c r="F109" s="19">
        <v>200</v>
      </c>
      <c r="G109" s="19"/>
      <c r="H109" s="20"/>
      <c r="I109" s="196">
        <f>SUM(I110:I115)</f>
        <v>256919.94</v>
      </c>
    </row>
    <row r="110" spans="1:9" ht="12.75">
      <c r="A110" s="14" t="s">
        <v>90</v>
      </c>
      <c r="B110" s="6">
        <v>808</v>
      </c>
      <c r="C110" s="6" t="s">
        <v>123</v>
      </c>
      <c r="D110" s="6" t="s">
        <v>126</v>
      </c>
      <c r="E110" s="6" t="s">
        <v>50</v>
      </c>
      <c r="F110" s="6">
        <v>242</v>
      </c>
      <c r="G110" s="6">
        <v>221</v>
      </c>
      <c r="H110" s="8"/>
      <c r="I110" s="198">
        <v>53000</v>
      </c>
    </row>
    <row r="111" spans="1:9" ht="12.75">
      <c r="A111" s="13" t="s">
        <v>153</v>
      </c>
      <c r="B111" s="6">
        <v>808</v>
      </c>
      <c r="C111" s="6" t="s">
        <v>123</v>
      </c>
      <c r="D111" s="6" t="s">
        <v>126</v>
      </c>
      <c r="E111" s="6" t="s">
        <v>50</v>
      </c>
      <c r="F111" s="6" t="s">
        <v>95</v>
      </c>
      <c r="G111" s="6">
        <v>310</v>
      </c>
      <c r="H111" s="8">
        <v>1116</v>
      </c>
      <c r="I111" s="198">
        <v>50000</v>
      </c>
    </row>
    <row r="112" spans="1:9" ht="12.75">
      <c r="A112" s="13" t="s">
        <v>157</v>
      </c>
      <c r="B112" s="6">
        <v>808</v>
      </c>
      <c r="C112" s="6" t="s">
        <v>123</v>
      </c>
      <c r="D112" s="6" t="s">
        <v>126</v>
      </c>
      <c r="E112" s="6" t="s">
        <v>50</v>
      </c>
      <c r="F112" s="6" t="s">
        <v>95</v>
      </c>
      <c r="G112" s="6">
        <v>340</v>
      </c>
      <c r="H112" s="8">
        <v>1119</v>
      </c>
      <c r="I112" s="198">
        <v>10000</v>
      </c>
    </row>
    <row r="113" spans="1:9" ht="12.75">
      <c r="A113" s="13" t="s">
        <v>156</v>
      </c>
      <c r="B113" s="6">
        <v>808</v>
      </c>
      <c r="C113" s="6" t="s">
        <v>123</v>
      </c>
      <c r="D113" s="6" t="s">
        <v>126</v>
      </c>
      <c r="E113" s="6" t="s">
        <v>50</v>
      </c>
      <c r="F113" s="6" t="s">
        <v>95</v>
      </c>
      <c r="G113" s="6">
        <v>340</v>
      </c>
      <c r="H113" s="8">
        <v>1120</v>
      </c>
      <c r="I113" s="198">
        <v>12000</v>
      </c>
    </row>
    <row r="114" spans="1:9" ht="12.75">
      <c r="A114" s="13" t="s">
        <v>121</v>
      </c>
      <c r="B114" s="6">
        <v>808</v>
      </c>
      <c r="C114" s="6" t="s">
        <v>123</v>
      </c>
      <c r="D114" s="6" t="s">
        <v>126</v>
      </c>
      <c r="E114" s="6" t="s">
        <v>50</v>
      </c>
      <c r="F114" s="6" t="s">
        <v>95</v>
      </c>
      <c r="G114" s="6">
        <v>340</v>
      </c>
      <c r="H114" s="8">
        <v>1121</v>
      </c>
      <c r="I114" s="198">
        <v>100000</v>
      </c>
    </row>
    <row r="115" spans="1:9" ht="12.75">
      <c r="A115" s="13" t="s">
        <v>104</v>
      </c>
      <c r="B115" s="6">
        <v>808</v>
      </c>
      <c r="C115" s="6" t="s">
        <v>123</v>
      </c>
      <c r="D115" s="6" t="s">
        <v>126</v>
      </c>
      <c r="E115" s="6" t="s">
        <v>50</v>
      </c>
      <c r="F115" s="6" t="s">
        <v>95</v>
      </c>
      <c r="G115" s="6">
        <v>340</v>
      </c>
      <c r="H115" s="8">
        <v>1123</v>
      </c>
      <c r="I115" s="198">
        <v>31919.94</v>
      </c>
    </row>
    <row r="116" spans="1:9" ht="12.75">
      <c r="A116" s="262" t="s">
        <v>481</v>
      </c>
      <c r="B116" s="252">
        <v>808</v>
      </c>
      <c r="C116" s="253" t="s">
        <v>123</v>
      </c>
      <c r="D116" s="252">
        <v>14</v>
      </c>
      <c r="E116" s="252"/>
      <c r="F116" s="252"/>
      <c r="G116" s="252"/>
      <c r="H116" s="254"/>
      <c r="I116" s="255">
        <f>I117</f>
        <v>110000</v>
      </c>
    </row>
    <row r="117" spans="1:9" ht="40.5">
      <c r="A117" s="18" t="s">
        <v>482</v>
      </c>
      <c r="B117" s="19">
        <v>808</v>
      </c>
      <c r="C117" s="22" t="s">
        <v>123</v>
      </c>
      <c r="D117" s="19">
        <v>14</v>
      </c>
      <c r="E117" s="19" t="s">
        <v>50</v>
      </c>
      <c r="F117" s="19"/>
      <c r="G117" s="19"/>
      <c r="H117" s="20"/>
      <c r="I117" s="196">
        <f>I119</f>
        <v>110000</v>
      </c>
    </row>
    <row r="118" spans="1:9" s="32" customFormat="1" ht="13.5">
      <c r="A118" s="18" t="s">
        <v>7</v>
      </c>
      <c r="B118" s="19">
        <v>808</v>
      </c>
      <c r="C118" s="22" t="s">
        <v>123</v>
      </c>
      <c r="D118" s="19">
        <v>14</v>
      </c>
      <c r="E118" s="19" t="s">
        <v>50</v>
      </c>
      <c r="F118" s="19">
        <v>300</v>
      </c>
      <c r="G118" s="19"/>
      <c r="H118" s="20"/>
      <c r="I118" s="196">
        <f>I119</f>
        <v>110000</v>
      </c>
    </row>
    <row r="119" spans="1:9" ht="12.75">
      <c r="A119" s="13" t="s">
        <v>483</v>
      </c>
      <c r="B119" s="6">
        <v>808</v>
      </c>
      <c r="C119" s="7" t="s">
        <v>123</v>
      </c>
      <c r="D119" s="6">
        <v>14</v>
      </c>
      <c r="E119" s="6" t="s">
        <v>50</v>
      </c>
      <c r="F119" s="6">
        <v>350</v>
      </c>
      <c r="G119" s="6">
        <v>290</v>
      </c>
      <c r="H119" s="8"/>
      <c r="I119" s="198">
        <f>I121</f>
        <v>110000</v>
      </c>
    </row>
    <row r="120" spans="1:9" ht="12.75">
      <c r="A120" s="13" t="s">
        <v>452</v>
      </c>
      <c r="B120" s="6">
        <v>808</v>
      </c>
      <c r="C120" s="7" t="s">
        <v>123</v>
      </c>
      <c r="D120" s="6">
        <v>14</v>
      </c>
      <c r="E120" s="6" t="s">
        <v>50</v>
      </c>
      <c r="F120" s="6">
        <v>350</v>
      </c>
      <c r="G120" s="6">
        <v>290</v>
      </c>
      <c r="H120" s="8"/>
      <c r="I120" s="198"/>
    </row>
    <row r="121" spans="1:9" ht="25.5">
      <c r="A121" s="13" t="s">
        <v>484</v>
      </c>
      <c r="B121" s="6">
        <v>808</v>
      </c>
      <c r="C121" s="7" t="s">
        <v>123</v>
      </c>
      <c r="D121" s="6">
        <v>14</v>
      </c>
      <c r="E121" s="6" t="s">
        <v>50</v>
      </c>
      <c r="F121" s="6">
        <v>350</v>
      </c>
      <c r="G121" s="6">
        <v>290</v>
      </c>
      <c r="H121" s="8">
        <v>1146</v>
      </c>
      <c r="I121" s="198">
        <v>110000</v>
      </c>
    </row>
    <row r="122" spans="1:12" ht="12.75">
      <c r="A122" s="232" t="s">
        <v>128</v>
      </c>
      <c r="B122" s="233">
        <v>808</v>
      </c>
      <c r="C122" s="233" t="s">
        <v>77</v>
      </c>
      <c r="D122" s="233"/>
      <c r="E122" s="233"/>
      <c r="F122" s="233" t="s">
        <v>60</v>
      </c>
      <c r="G122" s="233" t="s">
        <v>60</v>
      </c>
      <c r="H122" s="234" t="s">
        <v>60</v>
      </c>
      <c r="I122" s="235">
        <f>I123+I127</f>
        <v>600000</v>
      </c>
      <c r="L122" s="226"/>
    </row>
    <row r="123" spans="1:9" ht="12.75">
      <c r="A123" s="256" t="s">
        <v>129</v>
      </c>
      <c r="B123" s="252">
        <v>808</v>
      </c>
      <c r="C123" s="252" t="s">
        <v>77</v>
      </c>
      <c r="D123" s="252" t="s">
        <v>126</v>
      </c>
      <c r="E123" s="252"/>
      <c r="F123" s="252" t="s">
        <v>60</v>
      </c>
      <c r="G123" s="252" t="s">
        <v>60</v>
      </c>
      <c r="H123" s="254" t="s">
        <v>60</v>
      </c>
      <c r="I123" s="255">
        <f>I124</f>
        <v>500000</v>
      </c>
    </row>
    <row r="124" spans="1:9" ht="25.5">
      <c r="A124" s="14" t="s">
        <v>25</v>
      </c>
      <c r="B124" s="6">
        <v>808</v>
      </c>
      <c r="C124" s="6" t="s">
        <v>77</v>
      </c>
      <c r="D124" s="6" t="s">
        <v>126</v>
      </c>
      <c r="E124" s="6" t="s">
        <v>436</v>
      </c>
      <c r="F124" s="6" t="s">
        <v>60</v>
      </c>
      <c r="G124" s="6" t="s">
        <v>60</v>
      </c>
      <c r="H124" s="8" t="s">
        <v>60</v>
      </c>
      <c r="I124" s="198">
        <f>I125</f>
        <v>500000</v>
      </c>
    </row>
    <row r="125" spans="1:9" ht="12.75">
      <c r="A125" s="14" t="s">
        <v>158</v>
      </c>
      <c r="B125" s="6">
        <v>808</v>
      </c>
      <c r="C125" s="6" t="s">
        <v>77</v>
      </c>
      <c r="D125" s="6" t="s">
        <v>126</v>
      </c>
      <c r="E125" s="6" t="s">
        <v>436</v>
      </c>
      <c r="F125" s="6">
        <v>200</v>
      </c>
      <c r="G125" s="6"/>
      <c r="H125" s="8"/>
      <c r="I125" s="198">
        <f>I126</f>
        <v>500000</v>
      </c>
    </row>
    <row r="126" spans="1:9" s="272" customFormat="1" ht="25.5">
      <c r="A126" s="266" t="s">
        <v>130</v>
      </c>
      <c r="B126" s="6">
        <v>808</v>
      </c>
      <c r="C126" s="6" t="s">
        <v>77</v>
      </c>
      <c r="D126" s="6" t="s">
        <v>126</v>
      </c>
      <c r="E126" s="6" t="s">
        <v>436</v>
      </c>
      <c r="F126" s="6">
        <v>244</v>
      </c>
      <c r="G126" s="6">
        <v>226</v>
      </c>
      <c r="H126" s="8">
        <v>1130</v>
      </c>
      <c r="I126" s="198">
        <v>500000</v>
      </c>
    </row>
    <row r="127" spans="1:9" s="31" customFormat="1" ht="12.75">
      <c r="A127" s="251" t="s">
        <v>159</v>
      </c>
      <c r="B127" s="252">
        <v>808</v>
      </c>
      <c r="C127" s="253" t="s">
        <v>77</v>
      </c>
      <c r="D127" s="253" t="s">
        <v>160</v>
      </c>
      <c r="E127" s="253"/>
      <c r="F127" s="252"/>
      <c r="G127" s="252"/>
      <c r="H127" s="254"/>
      <c r="I127" s="255">
        <f>I128</f>
        <v>100000</v>
      </c>
    </row>
    <row r="128" spans="1:9" ht="25.5">
      <c r="A128" s="33" t="s">
        <v>168</v>
      </c>
      <c r="B128" s="2">
        <v>808</v>
      </c>
      <c r="C128" s="3" t="s">
        <v>77</v>
      </c>
      <c r="D128" s="3" t="s">
        <v>160</v>
      </c>
      <c r="E128" s="3"/>
      <c r="F128" s="2"/>
      <c r="G128" s="2"/>
      <c r="H128" s="4"/>
      <c r="I128" s="195">
        <f>I129</f>
        <v>100000</v>
      </c>
    </row>
    <row r="129" spans="1:9" s="31" customFormat="1" ht="45" customHeight="1">
      <c r="A129" s="241" t="s">
        <v>485</v>
      </c>
      <c r="B129" s="242">
        <v>808</v>
      </c>
      <c r="C129" s="243" t="s">
        <v>77</v>
      </c>
      <c r="D129" s="3" t="s">
        <v>160</v>
      </c>
      <c r="E129" s="3" t="s">
        <v>473</v>
      </c>
      <c r="F129" s="2"/>
      <c r="G129" s="2"/>
      <c r="H129" s="4"/>
      <c r="I129" s="195">
        <f>I132</f>
        <v>100000</v>
      </c>
    </row>
    <row r="130" spans="1:9" ht="27.75" customHeight="1">
      <c r="A130" s="244" t="s">
        <v>486</v>
      </c>
      <c r="B130" s="245">
        <v>808</v>
      </c>
      <c r="C130" s="246" t="s">
        <v>77</v>
      </c>
      <c r="D130" s="247" t="s">
        <v>160</v>
      </c>
      <c r="E130" s="25" t="s">
        <v>472</v>
      </c>
      <c r="F130" s="6"/>
      <c r="G130" s="6"/>
      <c r="H130" s="8"/>
      <c r="I130" s="198">
        <f>I131</f>
        <v>100000</v>
      </c>
    </row>
    <row r="131" spans="1:9" ht="19.5" customHeight="1">
      <c r="A131" s="244" t="s">
        <v>23</v>
      </c>
      <c r="B131" s="245">
        <v>808</v>
      </c>
      <c r="C131" s="246" t="s">
        <v>77</v>
      </c>
      <c r="D131" s="247" t="s">
        <v>160</v>
      </c>
      <c r="E131" s="25" t="s">
        <v>472</v>
      </c>
      <c r="F131" s="6">
        <v>800</v>
      </c>
      <c r="G131" s="6"/>
      <c r="H131" s="8"/>
      <c r="I131" s="198">
        <f>I132</f>
        <v>100000</v>
      </c>
    </row>
    <row r="132" spans="1:9" s="23" customFormat="1" ht="12.75">
      <c r="A132" s="248" t="s">
        <v>155</v>
      </c>
      <c r="B132" s="249">
        <v>808</v>
      </c>
      <c r="C132" s="250" t="s">
        <v>77</v>
      </c>
      <c r="D132" s="25" t="s">
        <v>160</v>
      </c>
      <c r="E132" s="25" t="s">
        <v>472</v>
      </c>
      <c r="F132" s="24">
        <v>810</v>
      </c>
      <c r="G132" s="24">
        <v>242</v>
      </c>
      <c r="H132" s="26"/>
      <c r="I132" s="197">
        <v>100000</v>
      </c>
    </row>
    <row r="133" spans="1:12" ht="12.75">
      <c r="A133" s="232" t="s">
        <v>131</v>
      </c>
      <c r="B133" s="233">
        <v>808</v>
      </c>
      <c r="C133" s="233" t="s">
        <v>132</v>
      </c>
      <c r="D133" s="233"/>
      <c r="E133" s="233"/>
      <c r="F133" s="233" t="s">
        <v>60</v>
      </c>
      <c r="G133" s="233" t="s">
        <v>60</v>
      </c>
      <c r="H133" s="234" t="s">
        <v>60</v>
      </c>
      <c r="I133" s="235">
        <f>I134</f>
        <v>365932.08</v>
      </c>
      <c r="L133" s="226"/>
    </row>
    <row r="134" spans="1:9" ht="12.75">
      <c r="A134" s="28" t="s">
        <v>133</v>
      </c>
      <c r="B134" s="6">
        <v>808</v>
      </c>
      <c r="C134" s="6" t="s">
        <v>132</v>
      </c>
      <c r="D134" s="6" t="s">
        <v>123</v>
      </c>
      <c r="E134" s="6"/>
      <c r="F134" s="6" t="s">
        <v>60</v>
      </c>
      <c r="G134" s="6" t="s">
        <v>60</v>
      </c>
      <c r="H134" s="8" t="s">
        <v>60</v>
      </c>
      <c r="I134" s="198">
        <f>I135</f>
        <v>365932.08</v>
      </c>
    </row>
    <row r="135" spans="1:9" ht="25.5">
      <c r="A135" s="14" t="s">
        <v>9</v>
      </c>
      <c r="B135" s="6">
        <v>808</v>
      </c>
      <c r="C135" s="6" t="s">
        <v>132</v>
      </c>
      <c r="D135" s="6" t="s">
        <v>123</v>
      </c>
      <c r="E135" s="6" t="s">
        <v>49</v>
      </c>
      <c r="F135" s="6" t="s">
        <v>60</v>
      </c>
      <c r="G135" s="6" t="s">
        <v>60</v>
      </c>
      <c r="H135" s="8" t="s">
        <v>60</v>
      </c>
      <c r="I135" s="198">
        <f>I136</f>
        <v>365932.08</v>
      </c>
    </row>
    <row r="136" spans="1:9" ht="25.5">
      <c r="A136" s="14" t="s">
        <v>10</v>
      </c>
      <c r="B136" s="6">
        <v>808</v>
      </c>
      <c r="C136" s="6" t="s">
        <v>132</v>
      </c>
      <c r="D136" s="6" t="s">
        <v>123</v>
      </c>
      <c r="E136" s="6" t="s">
        <v>49</v>
      </c>
      <c r="F136" s="6">
        <v>200</v>
      </c>
      <c r="G136" s="6" t="s">
        <v>60</v>
      </c>
      <c r="H136" s="8" t="s">
        <v>60</v>
      </c>
      <c r="I136" s="198">
        <f>SUM(I137:I138)</f>
        <v>365932.08</v>
      </c>
    </row>
    <row r="137" spans="1:9" ht="12.75">
      <c r="A137" s="13" t="s">
        <v>99</v>
      </c>
      <c r="B137" s="6">
        <v>808</v>
      </c>
      <c r="C137" s="6" t="s">
        <v>132</v>
      </c>
      <c r="D137" s="6" t="s">
        <v>123</v>
      </c>
      <c r="E137" s="6" t="s">
        <v>49</v>
      </c>
      <c r="F137" s="6">
        <v>244</v>
      </c>
      <c r="G137" s="6">
        <v>223</v>
      </c>
      <c r="H137" s="8">
        <v>1109</v>
      </c>
      <c r="I137" s="198">
        <f>23932.08+342000</f>
        <v>365932.08</v>
      </c>
    </row>
    <row r="138" spans="1:9" ht="12.75" hidden="1">
      <c r="A138" s="13" t="s">
        <v>277</v>
      </c>
      <c r="B138" s="6">
        <v>808</v>
      </c>
      <c r="C138" s="6" t="s">
        <v>132</v>
      </c>
      <c r="D138" s="6" t="s">
        <v>123</v>
      </c>
      <c r="E138" s="6" t="s">
        <v>49</v>
      </c>
      <c r="F138" s="6">
        <v>244</v>
      </c>
      <c r="G138" s="6">
        <v>290</v>
      </c>
      <c r="H138" s="8">
        <v>1150</v>
      </c>
      <c r="I138" s="198"/>
    </row>
    <row r="139" spans="1:12" s="31" customFormat="1" ht="18.75" customHeight="1">
      <c r="A139" s="236" t="s">
        <v>458</v>
      </c>
      <c r="B139" s="233">
        <v>808</v>
      </c>
      <c r="C139" s="237" t="s">
        <v>276</v>
      </c>
      <c r="D139" s="237" t="s">
        <v>278</v>
      </c>
      <c r="E139" s="237"/>
      <c r="F139" s="237"/>
      <c r="G139" s="237"/>
      <c r="H139" s="238"/>
      <c r="I139" s="235">
        <f>I140</f>
        <v>150000</v>
      </c>
      <c r="L139" s="229"/>
    </row>
    <row r="140" spans="1:9" s="31" customFormat="1" ht="12.75">
      <c r="A140" s="16" t="s">
        <v>457</v>
      </c>
      <c r="B140" s="2">
        <v>808</v>
      </c>
      <c r="C140" s="3" t="s">
        <v>276</v>
      </c>
      <c r="D140" s="3" t="s">
        <v>276</v>
      </c>
      <c r="E140" s="2"/>
      <c r="F140" s="2"/>
      <c r="G140" s="2"/>
      <c r="H140" s="4"/>
      <c r="I140" s="195">
        <f>I141</f>
        <v>150000</v>
      </c>
    </row>
    <row r="141" spans="1:9" s="31" customFormat="1" ht="13.5">
      <c r="A141" s="18" t="s">
        <v>437</v>
      </c>
      <c r="B141" s="19">
        <v>808</v>
      </c>
      <c r="C141" s="22" t="s">
        <v>276</v>
      </c>
      <c r="D141" s="22" t="s">
        <v>276</v>
      </c>
      <c r="E141" s="19" t="s">
        <v>440</v>
      </c>
      <c r="F141" s="19">
        <v>200</v>
      </c>
      <c r="G141" s="19"/>
      <c r="H141" s="20"/>
      <c r="I141" s="196">
        <f>I142+I143</f>
        <v>150000</v>
      </c>
    </row>
    <row r="142" spans="1:9" ht="12.75">
      <c r="A142" s="13" t="s">
        <v>279</v>
      </c>
      <c r="B142" s="6">
        <v>808</v>
      </c>
      <c r="C142" s="7" t="s">
        <v>276</v>
      </c>
      <c r="D142" s="7" t="s">
        <v>276</v>
      </c>
      <c r="E142" s="6" t="s">
        <v>440</v>
      </c>
      <c r="F142" s="6">
        <v>244</v>
      </c>
      <c r="G142" s="6">
        <v>222</v>
      </c>
      <c r="H142" s="8">
        <v>1125</v>
      </c>
      <c r="I142" s="198">
        <v>54000</v>
      </c>
    </row>
    <row r="143" spans="1:9" ht="25.5">
      <c r="A143" s="13" t="s">
        <v>280</v>
      </c>
      <c r="B143" s="6">
        <v>808</v>
      </c>
      <c r="C143" s="7" t="s">
        <v>276</v>
      </c>
      <c r="D143" s="7" t="s">
        <v>276</v>
      </c>
      <c r="E143" s="6" t="s">
        <v>440</v>
      </c>
      <c r="F143" s="6">
        <v>244</v>
      </c>
      <c r="G143" s="6">
        <v>290</v>
      </c>
      <c r="H143" s="8">
        <v>1148</v>
      </c>
      <c r="I143" s="198">
        <v>96000</v>
      </c>
    </row>
    <row r="144" spans="1:12" ht="12.75">
      <c r="A144" s="232" t="s">
        <v>135</v>
      </c>
      <c r="B144" s="233">
        <v>808</v>
      </c>
      <c r="C144" s="233" t="s">
        <v>136</v>
      </c>
      <c r="D144" s="233"/>
      <c r="E144" s="233"/>
      <c r="F144" s="233" t="s">
        <v>60</v>
      </c>
      <c r="G144" s="233" t="s">
        <v>60</v>
      </c>
      <c r="H144" s="234" t="s">
        <v>60</v>
      </c>
      <c r="I144" s="235">
        <f>I145</f>
        <v>6239524.26</v>
      </c>
      <c r="L144" s="226"/>
    </row>
    <row r="145" spans="1:9" ht="12.75">
      <c r="A145" s="28" t="s">
        <v>137</v>
      </c>
      <c r="B145" s="6">
        <v>808</v>
      </c>
      <c r="C145" s="6" t="s">
        <v>136</v>
      </c>
      <c r="D145" s="6" t="s">
        <v>67</v>
      </c>
      <c r="E145" s="6"/>
      <c r="F145" s="6" t="s">
        <v>60</v>
      </c>
      <c r="G145" s="6" t="s">
        <v>60</v>
      </c>
      <c r="H145" s="8" t="s">
        <v>60</v>
      </c>
      <c r="I145" s="198">
        <f>I146</f>
        <v>6239524.26</v>
      </c>
    </row>
    <row r="146" spans="1:9" ht="25.5">
      <c r="A146" s="14" t="s">
        <v>14</v>
      </c>
      <c r="B146" s="6">
        <v>808</v>
      </c>
      <c r="C146" s="6" t="s">
        <v>136</v>
      </c>
      <c r="D146" s="6" t="s">
        <v>67</v>
      </c>
      <c r="E146" s="6" t="s">
        <v>15</v>
      </c>
      <c r="F146" s="6" t="s">
        <v>60</v>
      </c>
      <c r="G146" s="6" t="s">
        <v>60</v>
      </c>
      <c r="H146" s="8" t="s">
        <v>60</v>
      </c>
      <c r="I146" s="198">
        <f>I147</f>
        <v>6239524.26</v>
      </c>
    </row>
    <row r="147" spans="1:9" ht="12.75">
      <c r="A147" s="14" t="s">
        <v>16</v>
      </c>
      <c r="B147" s="6">
        <v>808</v>
      </c>
      <c r="C147" s="6" t="s">
        <v>136</v>
      </c>
      <c r="D147" s="6" t="s">
        <v>67</v>
      </c>
      <c r="E147" s="6" t="s">
        <v>17</v>
      </c>
      <c r="F147" s="6"/>
      <c r="G147" s="6" t="s">
        <v>60</v>
      </c>
      <c r="H147" s="8" t="s">
        <v>60</v>
      </c>
      <c r="I147" s="198">
        <f>I148+I154</f>
        <v>6239524.26</v>
      </c>
    </row>
    <row r="148" spans="1:9" ht="25.5">
      <c r="A148" s="15" t="s">
        <v>18</v>
      </c>
      <c r="B148" s="2">
        <v>808</v>
      </c>
      <c r="C148" s="2" t="s">
        <v>136</v>
      </c>
      <c r="D148" s="2" t="s">
        <v>67</v>
      </c>
      <c r="E148" s="2" t="s">
        <v>19</v>
      </c>
      <c r="F148" s="2"/>
      <c r="G148" s="2" t="s">
        <v>60</v>
      </c>
      <c r="H148" s="4" t="s">
        <v>60</v>
      </c>
      <c r="I148" s="195">
        <f>I149</f>
        <v>250000</v>
      </c>
    </row>
    <row r="149" spans="1:9" ht="27">
      <c r="A149" s="29" t="s">
        <v>87</v>
      </c>
      <c r="B149" s="19">
        <v>808</v>
      </c>
      <c r="C149" s="19" t="s">
        <v>136</v>
      </c>
      <c r="D149" s="19" t="s">
        <v>67</v>
      </c>
      <c r="E149" s="19" t="s">
        <v>19</v>
      </c>
      <c r="F149" s="19">
        <v>200</v>
      </c>
      <c r="G149" s="19" t="s">
        <v>60</v>
      </c>
      <c r="H149" s="20" t="s">
        <v>60</v>
      </c>
      <c r="I149" s="196">
        <f>I150</f>
        <v>250000</v>
      </c>
    </row>
    <row r="150" spans="1:9" s="23" customFormat="1" ht="33.75" customHeight="1">
      <c r="A150" s="13" t="s">
        <v>94</v>
      </c>
      <c r="B150" s="24">
        <v>808</v>
      </c>
      <c r="C150" s="24" t="s">
        <v>136</v>
      </c>
      <c r="D150" s="24" t="s">
        <v>67</v>
      </c>
      <c r="E150" s="24" t="s">
        <v>19</v>
      </c>
      <c r="F150" s="24">
        <v>244</v>
      </c>
      <c r="G150" s="24"/>
      <c r="H150" s="26"/>
      <c r="I150" s="197">
        <f>I151+I152+I153</f>
        <v>250000</v>
      </c>
    </row>
    <row r="151" spans="1:9" ht="12.75">
      <c r="A151" s="13" t="s">
        <v>119</v>
      </c>
      <c r="B151" s="6">
        <v>808</v>
      </c>
      <c r="C151" s="6" t="s">
        <v>136</v>
      </c>
      <c r="D151" s="6" t="s">
        <v>67</v>
      </c>
      <c r="E151" s="6" t="s">
        <v>19</v>
      </c>
      <c r="F151" s="6">
        <v>244</v>
      </c>
      <c r="G151" s="6">
        <v>222</v>
      </c>
      <c r="H151" s="8">
        <v>1125</v>
      </c>
      <c r="I151" s="198">
        <v>50000</v>
      </c>
    </row>
    <row r="152" spans="1:9" ht="12.75">
      <c r="A152" s="13" t="s">
        <v>134</v>
      </c>
      <c r="B152" s="6">
        <v>808</v>
      </c>
      <c r="C152" s="6" t="s">
        <v>136</v>
      </c>
      <c r="D152" s="6" t="s">
        <v>67</v>
      </c>
      <c r="E152" s="6" t="s">
        <v>19</v>
      </c>
      <c r="F152" s="6">
        <v>244</v>
      </c>
      <c r="G152" s="6">
        <v>226</v>
      </c>
      <c r="H152" s="8">
        <v>1140</v>
      </c>
      <c r="I152" s="198"/>
    </row>
    <row r="153" spans="1:9" ht="38.25">
      <c r="A153" s="13" t="s">
        <v>138</v>
      </c>
      <c r="B153" s="6">
        <v>808</v>
      </c>
      <c r="C153" s="6" t="s">
        <v>136</v>
      </c>
      <c r="D153" s="6" t="s">
        <v>67</v>
      </c>
      <c r="E153" s="6" t="s">
        <v>19</v>
      </c>
      <c r="F153" s="6">
        <v>244</v>
      </c>
      <c r="G153" s="6">
        <v>290</v>
      </c>
      <c r="H153" s="8">
        <v>1148</v>
      </c>
      <c r="I153" s="198">
        <v>200000</v>
      </c>
    </row>
    <row r="154" spans="1:12" ht="25.5">
      <c r="A154" s="14" t="s">
        <v>20</v>
      </c>
      <c r="B154" s="6">
        <v>808</v>
      </c>
      <c r="C154" s="6" t="s">
        <v>136</v>
      </c>
      <c r="D154" s="6" t="s">
        <v>67</v>
      </c>
      <c r="E154" s="6" t="s">
        <v>21</v>
      </c>
      <c r="F154" s="6"/>
      <c r="G154" s="6" t="s">
        <v>60</v>
      </c>
      <c r="H154" s="8" t="s">
        <v>60</v>
      </c>
      <c r="I154" s="198">
        <f>I155+I161+I175</f>
        <v>5989524.26</v>
      </c>
      <c r="L154" s="226"/>
    </row>
    <row r="155" spans="1:12" ht="63.75">
      <c r="A155" s="15" t="s">
        <v>22</v>
      </c>
      <c r="B155" s="2">
        <v>808</v>
      </c>
      <c r="C155" s="2" t="s">
        <v>136</v>
      </c>
      <c r="D155" s="2" t="s">
        <v>67</v>
      </c>
      <c r="E155" s="2" t="s">
        <v>21</v>
      </c>
      <c r="F155" s="2">
        <v>100</v>
      </c>
      <c r="G155" s="2" t="s">
        <v>60</v>
      </c>
      <c r="H155" s="4" t="s">
        <v>60</v>
      </c>
      <c r="I155" s="195">
        <f>SUM(I156:I160)</f>
        <v>4165449.3899999997</v>
      </c>
      <c r="L155" s="226"/>
    </row>
    <row r="156" spans="1:9" ht="12.75">
      <c r="A156" s="13" t="s">
        <v>72</v>
      </c>
      <c r="B156" s="6">
        <v>808</v>
      </c>
      <c r="C156" s="6" t="s">
        <v>136</v>
      </c>
      <c r="D156" s="6" t="s">
        <v>67</v>
      </c>
      <c r="E156" s="6" t="s">
        <v>21</v>
      </c>
      <c r="F156" s="6">
        <v>111</v>
      </c>
      <c r="G156" s="6">
        <v>211</v>
      </c>
      <c r="H156" s="8" t="s">
        <v>60</v>
      </c>
      <c r="I156" s="198">
        <v>2937057.9</v>
      </c>
    </row>
    <row r="157" spans="1:9" ht="12.75">
      <c r="A157" s="13" t="s">
        <v>74</v>
      </c>
      <c r="B157" s="6">
        <v>808</v>
      </c>
      <c r="C157" s="6" t="s">
        <v>136</v>
      </c>
      <c r="D157" s="6" t="s">
        <v>67</v>
      </c>
      <c r="E157" s="6" t="s">
        <v>21</v>
      </c>
      <c r="F157" s="6">
        <v>119</v>
      </c>
      <c r="G157" s="6">
        <v>213</v>
      </c>
      <c r="H157" s="8" t="s">
        <v>60</v>
      </c>
      <c r="I157" s="198">
        <v>886991.49</v>
      </c>
    </row>
    <row r="158" spans="1:9" ht="12.75">
      <c r="A158" s="13" t="s">
        <v>80</v>
      </c>
      <c r="B158" s="6">
        <v>808</v>
      </c>
      <c r="C158" s="6" t="s">
        <v>136</v>
      </c>
      <c r="D158" s="6" t="s">
        <v>67</v>
      </c>
      <c r="E158" s="6" t="s">
        <v>21</v>
      </c>
      <c r="F158" s="6">
        <v>112</v>
      </c>
      <c r="G158" s="6">
        <v>212</v>
      </c>
      <c r="H158" s="8">
        <v>1101</v>
      </c>
      <c r="I158" s="198">
        <v>250000</v>
      </c>
    </row>
    <row r="159" spans="1:9" ht="12.75">
      <c r="A159" s="13" t="s">
        <v>426</v>
      </c>
      <c r="B159" s="6">
        <v>808</v>
      </c>
      <c r="C159" s="6" t="s">
        <v>136</v>
      </c>
      <c r="D159" s="6" t="s">
        <v>67</v>
      </c>
      <c r="E159" s="6" t="s">
        <v>21</v>
      </c>
      <c r="F159" s="6">
        <v>112</v>
      </c>
      <c r="G159" s="6">
        <v>212</v>
      </c>
      <c r="H159" s="8">
        <v>1104</v>
      </c>
      <c r="I159" s="198">
        <v>65000</v>
      </c>
    </row>
    <row r="160" spans="1:9" ht="12.75">
      <c r="A160" s="13" t="s">
        <v>444</v>
      </c>
      <c r="B160" s="6">
        <v>808</v>
      </c>
      <c r="C160" s="6" t="s">
        <v>136</v>
      </c>
      <c r="D160" s="6" t="s">
        <v>67</v>
      </c>
      <c r="E160" s="6" t="s">
        <v>21</v>
      </c>
      <c r="F160" s="6">
        <v>122</v>
      </c>
      <c r="G160" s="6">
        <v>212</v>
      </c>
      <c r="H160" s="8">
        <v>1124</v>
      </c>
      <c r="I160" s="198">
        <v>26400</v>
      </c>
    </row>
    <row r="161" spans="1:12" ht="25.5">
      <c r="A161" s="15" t="s">
        <v>87</v>
      </c>
      <c r="B161" s="2">
        <v>808</v>
      </c>
      <c r="C161" s="2" t="s">
        <v>136</v>
      </c>
      <c r="D161" s="2" t="s">
        <v>67</v>
      </c>
      <c r="E161" s="2" t="s">
        <v>21</v>
      </c>
      <c r="F161" s="2">
        <v>200</v>
      </c>
      <c r="G161" s="2" t="s">
        <v>60</v>
      </c>
      <c r="H161" s="4" t="s">
        <v>60</v>
      </c>
      <c r="I161" s="195">
        <f>I162+I166</f>
        <v>1779380.87</v>
      </c>
      <c r="L161" s="226"/>
    </row>
    <row r="162" spans="1:9" ht="27">
      <c r="A162" s="18" t="s">
        <v>88</v>
      </c>
      <c r="B162" s="19">
        <v>808</v>
      </c>
      <c r="C162" s="19" t="s">
        <v>136</v>
      </c>
      <c r="D162" s="19" t="s">
        <v>67</v>
      </c>
      <c r="E162" s="19" t="s">
        <v>21</v>
      </c>
      <c r="F162" s="19">
        <v>242</v>
      </c>
      <c r="G162" s="19" t="s">
        <v>60</v>
      </c>
      <c r="H162" s="20" t="s">
        <v>60</v>
      </c>
      <c r="I162" s="196">
        <f>SUM(I163:I165)</f>
        <v>211600</v>
      </c>
    </row>
    <row r="163" spans="1:9" ht="12.75">
      <c r="A163" s="13" t="s">
        <v>90</v>
      </c>
      <c r="B163" s="6">
        <v>808</v>
      </c>
      <c r="C163" s="6" t="s">
        <v>136</v>
      </c>
      <c r="D163" s="6" t="s">
        <v>67</v>
      </c>
      <c r="E163" s="6" t="s">
        <v>21</v>
      </c>
      <c r="F163" s="6">
        <v>242</v>
      </c>
      <c r="G163" s="6">
        <v>221</v>
      </c>
      <c r="H163" s="8" t="s">
        <v>60</v>
      </c>
      <c r="I163" s="198">
        <v>183600</v>
      </c>
    </row>
    <row r="164" spans="1:9" ht="12.75">
      <c r="A164" s="13" t="s">
        <v>127</v>
      </c>
      <c r="B164" s="6">
        <v>808</v>
      </c>
      <c r="C164" s="6" t="s">
        <v>136</v>
      </c>
      <c r="D164" s="6" t="s">
        <v>67</v>
      </c>
      <c r="E164" s="6" t="s">
        <v>21</v>
      </c>
      <c r="F164" s="6">
        <v>242</v>
      </c>
      <c r="G164" s="6">
        <v>225</v>
      </c>
      <c r="H164" s="8">
        <v>1129</v>
      </c>
      <c r="I164" s="198">
        <v>20000</v>
      </c>
    </row>
    <row r="165" spans="1:9" ht="12.75">
      <c r="A165" s="13" t="s">
        <v>92</v>
      </c>
      <c r="B165" s="6">
        <v>808</v>
      </c>
      <c r="C165" s="6" t="s">
        <v>136</v>
      </c>
      <c r="D165" s="6" t="s">
        <v>67</v>
      </c>
      <c r="E165" s="6" t="s">
        <v>21</v>
      </c>
      <c r="F165" s="6">
        <v>242</v>
      </c>
      <c r="G165" s="6">
        <v>226</v>
      </c>
      <c r="H165" s="8">
        <v>1136</v>
      </c>
      <c r="I165" s="198">
        <v>8000</v>
      </c>
    </row>
    <row r="166" spans="1:9" ht="27">
      <c r="A166" s="18" t="s">
        <v>94</v>
      </c>
      <c r="B166" s="19">
        <v>808</v>
      </c>
      <c r="C166" s="19" t="s">
        <v>136</v>
      </c>
      <c r="D166" s="19" t="s">
        <v>67</v>
      </c>
      <c r="E166" s="19" t="s">
        <v>21</v>
      </c>
      <c r="F166" s="19">
        <v>244</v>
      </c>
      <c r="G166" s="19"/>
      <c r="H166" s="20"/>
      <c r="I166" s="196">
        <f>SUM(I167:I174)</f>
        <v>1567780.87</v>
      </c>
    </row>
    <row r="167" spans="1:9" ht="12.75">
      <c r="A167" s="13" t="s">
        <v>119</v>
      </c>
      <c r="B167" s="6">
        <v>808</v>
      </c>
      <c r="C167" s="6" t="s">
        <v>136</v>
      </c>
      <c r="D167" s="6" t="s">
        <v>67</v>
      </c>
      <c r="E167" s="6" t="s">
        <v>21</v>
      </c>
      <c r="F167" s="6" t="s">
        <v>95</v>
      </c>
      <c r="G167" s="6">
        <v>222</v>
      </c>
      <c r="H167" s="8">
        <v>1125</v>
      </c>
      <c r="I167" s="198"/>
    </row>
    <row r="168" spans="1:9" ht="12.75">
      <c r="A168" s="13" t="s">
        <v>97</v>
      </c>
      <c r="B168" s="6">
        <v>808</v>
      </c>
      <c r="C168" s="6" t="s">
        <v>136</v>
      </c>
      <c r="D168" s="6" t="s">
        <v>67</v>
      </c>
      <c r="E168" s="6" t="s">
        <v>21</v>
      </c>
      <c r="F168" s="6" t="s">
        <v>95</v>
      </c>
      <c r="G168" s="6">
        <v>223</v>
      </c>
      <c r="H168" s="8">
        <v>11072</v>
      </c>
      <c r="I168" s="198">
        <v>994174.51</v>
      </c>
    </row>
    <row r="169" spans="1:9" ht="12.75">
      <c r="A169" s="13" t="s">
        <v>99</v>
      </c>
      <c r="B169" s="6">
        <v>808</v>
      </c>
      <c r="C169" s="6" t="s">
        <v>136</v>
      </c>
      <c r="D169" s="6" t="s">
        <v>67</v>
      </c>
      <c r="E169" s="6" t="s">
        <v>21</v>
      </c>
      <c r="F169" s="6" t="s">
        <v>95</v>
      </c>
      <c r="G169" s="6">
        <v>223</v>
      </c>
      <c r="H169" s="8">
        <v>1109</v>
      </c>
      <c r="I169" s="198">
        <v>38820.08</v>
      </c>
    </row>
    <row r="170" spans="1:9" ht="12.75">
      <c r="A170" s="13" t="s">
        <v>127</v>
      </c>
      <c r="B170" s="6">
        <v>808</v>
      </c>
      <c r="C170" s="6" t="s">
        <v>136</v>
      </c>
      <c r="D170" s="6" t="s">
        <v>67</v>
      </c>
      <c r="E170" s="6" t="s">
        <v>21</v>
      </c>
      <c r="F170" s="6" t="s">
        <v>95</v>
      </c>
      <c r="G170" s="6">
        <v>225</v>
      </c>
      <c r="H170" s="8">
        <v>1129</v>
      </c>
      <c r="I170" s="198">
        <v>286406.28</v>
      </c>
    </row>
    <row r="171" spans="1:9" ht="12.75">
      <c r="A171" s="13" t="s">
        <v>134</v>
      </c>
      <c r="B171" s="6">
        <v>808</v>
      </c>
      <c r="C171" s="6" t="s">
        <v>136</v>
      </c>
      <c r="D171" s="6" t="s">
        <v>67</v>
      </c>
      <c r="E171" s="6" t="s">
        <v>21</v>
      </c>
      <c r="F171" s="6" t="s">
        <v>95</v>
      </c>
      <c r="G171" s="6">
        <v>226</v>
      </c>
      <c r="H171" s="8">
        <v>1140</v>
      </c>
      <c r="I171" s="198">
        <v>120000</v>
      </c>
    </row>
    <row r="172" spans="1:9" ht="12.75">
      <c r="A172" s="13" t="s">
        <v>154</v>
      </c>
      <c r="B172" s="6">
        <v>808</v>
      </c>
      <c r="C172" s="6" t="s">
        <v>136</v>
      </c>
      <c r="D172" s="6" t="s">
        <v>67</v>
      </c>
      <c r="E172" s="6" t="s">
        <v>21</v>
      </c>
      <c r="F172" s="6">
        <v>244</v>
      </c>
      <c r="G172" s="6">
        <v>310</v>
      </c>
      <c r="H172" s="8">
        <v>1116</v>
      </c>
      <c r="I172" s="198">
        <v>55000</v>
      </c>
    </row>
    <row r="173" spans="1:9" ht="12.75">
      <c r="A173" s="13" t="s">
        <v>161</v>
      </c>
      <c r="B173" s="6">
        <v>808</v>
      </c>
      <c r="C173" s="6" t="s">
        <v>136</v>
      </c>
      <c r="D173" s="6" t="s">
        <v>67</v>
      </c>
      <c r="E173" s="6" t="s">
        <v>21</v>
      </c>
      <c r="F173" s="6">
        <v>244</v>
      </c>
      <c r="G173" s="6">
        <v>340</v>
      </c>
      <c r="H173" s="8">
        <v>1112</v>
      </c>
      <c r="I173" s="198">
        <v>25000</v>
      </c>
    </row>
    <row r="174" spans="1:9" ht="12.75">
      <c r="A174" s="13" t="s">
        <v>104</v>
      </c>
      <c r="B174" s="6">
        <v>808</v>
      </c>
      <c r="C174" s="6" t="s">
        <v>136</v>
      </c>
      <c r="D174" s="6" t="s">
        <v>67</v>
      </c>
      <c r="E174" s="6" t="s">
        <v>21</v>
      </c>
      <c r="F174" s="6">
        <v>244</v>
      </c>
      <c r="G174" s="6">
        <v>340</v>
      </c>
      <c r="H174" s="8">
        <v>1123</v>
      </c>
      <c r="I174" s="198">
        <v>48380</v>
      </c>
    </row>
    <row r="175" spans="1:9" ht="12.75">
      <c r="A175" s="15" t="s">
        <v>23</v>
      </c>
      <c r="B175" s="2">
        <v>808</v>
      </c>
      <c r="C175" s="2" t="s">
        <v>136</v>
      </c>
      <c r="D175" s="2" t="s">
        <v>67</v>
      </c>
      <c r="E175" s="2" t="s">
        <v>21</v>
      </c>
      <c r="F175" s="2">
        <v>800</v>
      </c>
      <c r="G175" s="2" t="s">
        <v>60</v>
      </c>
      <c r="H175" s="4" t="s">
        <v>60</v>
      </c>
      <c r="I175" s="195">
        <f>I176+I177+I178</f>
        <v>44694</v>
      </c>
    </row>
    <row r="176" spans="1:9" ht="25.5">
      <c r="A176" s="13" t="s">
        <v>111</v>
      </c>
      <c r="B176" s="6">
        <v>808</v>
      </c>
      <c r="C176" s="7" t="s">
        <v>136</v>
      </c>
      <c r="D176" s="7" t="s">
        <v>67</v>
      </c>
      <c r="E176" s="6" t="s">
        <v>21</v>
      </c>
      <c r="F176" s="6">
        <v>851</v>
      </c>
      <c r="G176" s="6">
        <v>290</v>
      </c>
      <c r="H176" s="8">
        <v>1143</v>
      </c>
      <c r="I176" s="198">
        <v>20000</v>
      </c>
    </row>
    <row r="177" spans="1:9" ht="25.5">
      <c r="A177" s="13" t="s">
        <v>115</v>
      </c>
      <c r="B177" s="6">
        <v>808</v>
      </c>
      <c r="C177" s="7" t="s">
        <v>136</v>
      </c>
      <c r="D177" s="7" t="s">
        <v>67</v>
      </c>
      <c r="E177" s="6" t="s">
        <v>21</v>
      </c>
      <c r="F177" s="6">
        <v>852</v>
      </c>
      <c r="G177" s="6">
        <v>290</v>
      </c>
      <c r="H177" s="8">
        <v>1144</v>
      </c>
      <c r="I177" s="198">
        <v>21694</v>
      </c>
    </row>
    <row r="178" spans="1:9" ht="25.5">
      <c r="A178" s="13" t="s">
        <v>115</v>
      </c>
      <c r="B178" s="6">
        <v>808</v>
      </c>
      <c r="C178" s="7" t="s">
        <v>136</v>
      </c>
      <c r="D178" s="7" t="s">
        <v>67</v>
      </c>
      <c r="E178" s="6" t="s">
        <v>21</v>
      </c>
      <c r="F178" s="6">
        <v>853</v>
      </c>
      <c r="G178" s="6">
        <v>290</v>
      </c>
      <c r="H178" s="8">
        <v>1144</v>
      </c>
      <c r="I178" s="198">
        <v>3000</v>
      </c>
    </row>
    <row r="179" spans="1:12" ht="12.75">
      <c r="A179" s="236" t="s">
        <v>162</v>
      </c>
      <c r="B179" s="233">
        <v>808</v>
      </c>
      <c r="C179" s="237" t="s">
        <v>163</v>
      </c>
      <c r="D179" s="237"/>
      <c r="E179" s="233"/>
      <c r="F179" s="233"/>
      <c r="G179" s="233"/>
      <c r="H179" s="234"/>
      <c r="I179" s="235">
        <f>I180+I184</f>
        <v>427510</v>
      </c>
      <c r="L179" s="226"/>
    </row>
    <row r="180" spans="1:9" s="31" customFormat="1" ht="12.75">
      <c r="A180" s="16" t="s">
        <v>180</v>
      </c>
      <c r="B180" s="2">
        <v>808</v>
      </c>
      <c r="C180" s="3" t="s">
        <v>163</v>
      </c>
      <c r="D180" s="3" t="s">
        <v>67</v>
      </c>
      <c r="E180" s="2"/>
      <c r="F180" s="2"/>
      <c r="G180" s="2"/>
      <c r="H180" s="4"/>
      <c r="I180" s="195">
        <f>I183</f>
        <v>84510</v>
      </c>
    </row>
    <row r="181" spans="1:9" ht="25.5">
      <c r="A181" s="13" t="s">
        <v>487</v>
      </c>
      <c r="B181" s="6">
        <v>808</v>
      </c>
      <c r="C181" s="7" t="s">
        <v>163</v>
      </c>
      <c r="D181" s="7" t="s">
        <v>67</v>
      </c>
      <c r="E181" s="6" t="s">
        <v>179</v>
      </c>
      <c r="F181" s="6"/>
      <c r="G181" s="6"/>
      <c r="H181" s="8"/>
      <c r="I181" s="198">
        <f>I182</f>
        <v>84510</v>
      </c>
    </row>
    <row r="182" spans="1:9" ht="12.75">
      <c r="A182" s="13" t="s">
        <v>7</v>
      </c>
      <c r="B182" s="6">
        <v>808</v>
      </c>
      <c r="C182" s="7" t="s">
        <v>163</v>
      </c>
      <c r="D182" s="7" t="s">
        <v>67</v>
      </c>
      <c r="E182" s="6" t="s">
        <v>179</v>
      </c>
      <c r="F182" s="6">
        <v>300</v>
      </c>
      <c r="G182" s="6"/>
      <c r="H182" s="8"/>
      <c r="I182" s="198">
        <f>I183</f>
        <v>84510</v>
      </c>
    </row>
    <row r="183" spans="1:9" ht="25.5">
      <c r="A183" s="13" t="s">
        <v>178</v>
      </c>
      <c r="B183" s="6">
        <v>808</v>
      </c>
      <c r="C183" s="7" t="s">
        <v>163</v>
      </c>
      <c r="D183" s="7" t="s">
        <v>67</v>
      </c>
      <c r="E183" s="6" t="s">
        <v>179</v>
      </c>
      <c r="F183" s="6">
        <v>312</v>
      </c>
      <c r="G183" s="6">
        <v>263</v>
      </c>
      <c r="H183" s="8"/>
      <c r="I183" s="198">
        <v>84510</v>
      </c>
    </row>
    <row r="184" spans="1:9" ht="12.75">
      <c r="A184" s="16" t="s">
        <v>164</v>
      </c>
      <c r="B184" s="2">
        <v>808</v>
      </c>
      <c r="C184" s="3" t="s">
        <v>163</v>
      </c>
      <c r="D184" s="3" t="s">
        <v>123</v>
      </c>
      <c r="E184" s="2"/>
      <c r="F184" s="2"/>
      <c r="G184" s="2"/>
      <c r="H184" s="4"/>
      <c r="I184" s="195">
        <f>I185</f>
        <v>343000</v>
      </c>
    </row>
    <row r="185" spans="1:9" ht="12.75">
      <c r="A185" s="16" t="s">
        <v>446</v>
      </c>
      <c r="B185" s="2">
        <v>808</v>
      </c>
      <c r="C185" s="3" t="s">
        <v>163</v>
      </c>
      <c r="D185" s="3" t="s">
        <v>123</v>
      </c>
      <c r="E185" s="2"/>
      <c r="F185" s="2"/>
      <c r="G185" s="2"/>
      <c r="H185" s="4"/>
      <c r="I185" s="195">
        <f>I186</f>
        <v>343000</v>
      </c>
    </row>
    <row r="186" spans="1:9" ht="12.75">
      <c r="A186" s="16" t="s">
        <v>447</v>
      </c>
      <c r="B186" s="2">
        <v>808</v>
      </c>
      <c r="C186" s="3" t="s">
        <v>163</v>
      </c>
      <c r="D186" s="3" t="s">
        <v>123</v>
      </c>
      <c r="E186" s="2" t="s">
        <v>433</v>
      </c>
      <c r="F186" s="2"/>
      <c r="G186" s="2"/>
      <c r="H186" s="4"/>
      <c r="I186" s="195">
        <f>I187</f>
        <v>343000</v>
      </c>
    </row>
    <row r="187" spans="1:9" ht="38.25">
      <c r="A187" s="13" t="s">
        <v>448</v>
      </c>
      <c r="B187" s="6">
        <v>808</v>
      </c>
      <c r="C187" s="7" t="s">
        <v>163</v>
      </c>
      <c r="D187" s="7" t="s">
        <v>123</v>
      </c>
      <c r="E187" s="6" t="s">
        <v>433</v>
      </c>
      <c r="F187" s="6"/>
      <c r="G187" s="6"/>
      <c r="H187" s="8"/>
      <c r="I187" s="198">
        <f>I188+I191</f>
        <v>343000</v>
      </c>
    </row>
    <row r="188" spans="1:9" ht="27">
      <c r="A188" s="18" t="s">
        <v>12</v>
      </c>
      <c r="B188" s="19">
        <v>808</v>
      </c>
      <c r="C188" s="22" t="s">
        <v>163</v>
      </c>
      <c r="D188" s="22" t="s">
        <v>123</v>
      </c>
      <c r="E188" s="19" t="s">
        <v>433</v>
      </c>
      <c r="F188" s="19">
        <v>200</v>
      </c>
      <c r="G188" s="19"/>
      <c r="H188" s="20"/>
      <c r="I188" s="196">
        <f>I189</f>
        <v>100000</v>
      </c>
    </row>
    <row r="189" spans="1:9" ht="25.5">
      <c r="A189" s="13" t="s">
        <v>94</v>
      </c>
      <c r="B189" s="6">
        <v>808</v>
      </c>
      <c r="C189" s="7" t="s">
        <v>163</v>
      </c>
      <c r="D189" s="7" t="s">
        <v>123</v>
      </c>
      <c r="E189" s="6" t="s">
        <v>433</v>
      </c>
      <c r="F189" s="6">
        <v>244</v>
      </c>
      <c r="G189" s="6"/>
      <c r="H189" s="8"/>
      <c r="I189" s="198">
        <f>I190</f>
        <v>100000</v>
      </c>
    </row>
    <row r="190" spans="1:9" ht="12.75">
      <c r="A190" s="13" t="s">
        <v>445</v>
      </c>
      <c r="B190" s="6">
        <v>808</v>
      </c>
      <c r="C190" s="7" t="s">
        <v>163</v>
      </c>
      <c r="D190" s="7" t="s">
        <v>123</v>
      </c>
      <c r="E190" s="6" t="s">
        <v>433</v>
      </c>
      <c r="F190" s="6">
        <v>244</v>
      </c>
      <c r="G190" s="6">
        <v>222</v>
      </c>
      <c r="H190" s="8">
        <v>1125</v>
      </c>
      <c r="I190" s="198">
        <v>100000</v>
      </c>
    </row>
    <row r="191" spans="1:9" ht="13.5">
      <c r="A191" s="13" t="s">
        <v>7</v>
      </c>
      <c r="B191" s="19">
        <v>808</v>
      </c>
      <c r="C191" s="22" t="s">
        <v>163</v>
      </c>
      <c r="D191" s="22" t="s">
        <v>123</v>
      </c>
      <c r="E191" s="19" t="s">
        <v>433</v>
      </c>
      <c r="F191" s="19">
        <v>300</v>
      </c>
      <c r="G191" s="19"/>
      <c r="H191" s="20"/>
      <c r="I191" s="196">
        <f>I192+I194</f>
        <v>243000</v>
      </c>
    </row>
    <row r="192" spans="1:9" ht="25.5">
      <c r="A192" s="13" t="s">
        <v>449</v>
      </c>
      <c r="B192" s="6">
        <v>808</v>
      </c>
      <c r="C192" s="7" t="s">
        <v>163</v>
      </c>
      <c r="D192" s="7" t="s">
        <v>123</v>
      </c>
      <c r="E192" s="6" t="s">
        <v>433</v>
      </c>
      <c r="F192" s="6">
        <v>313</v>
      </c>
      <c r="G192" s="6"/>
      <c r="H192" s="8"/>
      <c r="I192" s="198">
        <f>I193</f>
        <v>18000</v>
      </c>
    </row>
    <row r="193" spans="1:9" ht="12.75">
      <c r="A193" s="13" t="s">
        <v>450</v>
      </c>
      <c r="B193" s="6">
        <v>808</v>
      </c>
      <c r="C193" s="7" t="s">
        <v>163</v>
      </c>
      <c r="D193" s="7" t="s">
        <v>123</v>
      </c>
      <c r="E193" s="6" t="s">
        <v>433</v>
      </c>
      <c r="F193" s="6">
        <v>313</v>
      </c>
      <c r="G193" s="6">
        <v>262</v>
      </c>
      <c r="H193" s="8">
        <v>1141</v>
      </c>
      <c r="I193" s="198">
        <v>18000</v>
      </c>
    </row>
    <row r="194" spans="1:9" ht="12.75">
      <c r="A194" s="13" t="s">
        <v>451</v>
      </c>
      <c r="B194" s="6">
        <v>808</v>
      </c>
      <c r="C194" s="7" t="s">
        <v>163</v>
      </c>
      <c r="D194" s="7" t="s">
        <v>123</v>
      </c>
      <c r="E194" s="6" t="s">
        <v>433</v>
      </c>
      <c r="F194" s="6">
        <v>360</v>
      </c>
      <c r="G194" s="6"/>
      <c r="H194" s="8"/>
      <c r="I194" s="198">
        <f>I195</f>
        <v>225000</v>
      </c>
    </row>
    <row r="195" spans="1:9" ht="12.75">
      <c r="A195" s="13" t="s">
        <v>452</v>
      </c>
      <c r="B195" s="6">
        <v>808</v>
      </c>
      <c r="C195" s="7" t="s">
        <v>163</v>
      </c>
      <c r="D195" s="7" t="s">
        <v>123</v>
      </c>
      <c r="E195" s="6" t="s">
        <v>433</v>
      </c>
      <c r="F195" s="6">
        <v>360</v>
      </c>
      <c r="G195" s="6">
        <v>290</v>
      </c>
      <c r="H195" s="8"/>
      <c r="I195" s="198">
        <f>I196</f>
        <v>225000</v>
      </c>
    </row>
    <row r="196" spans="1:9" ht="12.75">
      <c r="A196" s="13" t="s">
        <v>152</v>
      </c>
      <c r="B196" s="6">
        <v>808</v>
      </c>
      <c r="C196" s="7" t="s">
        <v>163</v>
      </c>
      <c r="D196" s="7" t="s">
        <v>123</v>
      </c>
      <c r="E196" s="6" t="s">
        <v>433</v>
      </c>
      <c r="F196" s="6">
        <v>360</v>
      </c>
      <c r="G196" s="6">
        <v>290</v>
      </c>
      <c r="H196" s="8">
        <v>1150</v>
      </c>
      <c r="I196" s="198">
        <f>125000+100000</f>
        <v>225000</v>
      </c>
    </row>
    <row r="197" spans="1:9" ht="12.75">
      <c r="A197" s="232" t="s">
        <v>140</v>
      </c>
      <c r="B197" s="233">
        <v>808</v>
      </c>
      <c r="C197" s="233" t="s">
        <v>141</v>
      </c>
      <c r="D197" s="233"/>
      <c r="E197" s="233"/>
      <c r="F197" s="233" t="s">
        <v>60</v>
      </c>
      <c r="G197" s="233" t="s">
        <v>60</v>
      </c>
      <c r="H197" s="234" t="s">
        <v>60</v>
      </c>
      <c r="I197" s="235">
        <f>I198</f>
        <v>293000</v>
      </c>
    </row>
    <row r="198" spans="1:9" ht="12.75">
      <c r="A198" s="1" t="s">
        <v>446</v>
      </c>
      <c r="B198" s="2">
        <v>808</v>
      </c>
      <c r="C198" s="2" t="s">
        <v>141</v>
      </c>
      <c r="D198" s="2" t="s">
        <v>132</v>
      </c>
      <c r="E198" s="2"/>
      <c r="F198" s="2" t="s">
        <v>60</v>
      </c>
      <c r="G198" s="2" t="s">
        <v>60</v>
      </c>
      <c r="H198" s="4" t="s">
        <v>60</v>
      </c>
      <c r="I198" s="195">
        <f>I199</f>
        <v>293000</v>
      </c>
    </row>
    <row r="199" spans="1:9" ht="25.5">
      <c r="A199" s="1" t="s">
        <v>453</v>
      </c>
      <c r="B199" s="2">
        <v>808</v>
      </c>
      <c r="C199" s="2">
        <v>11</v>
      </c>
      <c r="D199" s="3">
        <v>5</v>
      </c>
      <c r="E199" s="2"/>
      <c r="F199" s="2"/>
      <c r="G199" s="2"/>
      <c r="H199" s="4"/>
      <c r="I199" s="195">
        <f>I200</f>
        <v>293000</v>
      </c>
    </row>
    <row r="200" spans="1:9" ht="25.5">
      <c r="A200" s="14" t="s">
        <v>142</v>
      </c>
      <c r="B200" s="6">
        <v>808</v>
      </c>
      <c r="C200" s="6" t="s">
        <v>141</v>
      </c>
      <c r="D200" s="6" t="s">
        <v>132</v>
      </c>
      <c r="E200" s="6" t="s">
        <v>30</v>
      </c>
      <c r="F200" s="6"/>
      <c r="G200" s="6" t="s">
        <v>60</v>
      </c>
      <c r="H200" s="8" t="s">
        <v>60</v>
      </c>
      <c r="I200" s="198">
        <f>I201</f>
        <v>293000</v>
      </c>
    </row>
    <row r="201" spans="1:9" ht="25.5">
      <c r="A201" s="13" t="s">
        <v>87</v>
      </c>
      <c r="B201" s="6">
        <v>808</v>
      </c>
      <c r="C201" s="6">
        <v>11</v>
      </c>
      <c r="D201" s="7" t="s">
        <v>132</v>
      </c>
      <c r="E201" s="6" t="s">
        <v>30</v>
      </c>
      <c r="F201" s="6">
        <v>200</v>
      </c>
      <c r="G201" s="6"/>
      <c r="H201" s="8"/>
      <c r="I201" s="198">
        <f>I202</f>
        <v>293000</v>
      </c>
    </row>
    <row r="202" spans="1:9" ht="25.5">
      <c r="A202" s="13" t="s">
        <v>94</v>
      </c>
      <c r="B202" s="6">
        <v>808</v>
      </c>
      <c r="C202" s="6">
        <v>11</v>
      </c>
      <c r="D202" s="7" t="s">
        <v>132</v>
      </c>
      <c r="E202" s="6" t="s">
        <v>30</v>
      </c>
      <c r="F202" s="6">
        <v>244</v>
      </c>
      <c r="G202" s="6"/>
      <c r="H202" s="8"/>
      <c r="I202" s="198">
        <f>I203+I204</f>
        <v>293000</v>
      </c>
    </row>
    <row r="203" spans="1:9" ht="12.75">
      <c r="A203" s="13" t="s">
        <v>445</v>
      </c>
      <c r="B203" s="6">
        <v>808</v>
      </c>
      <c r="C203" s="6">
        <v>11</v>
      </c>
      <c r="D203" s="7" t="s">
        <v>132</v>
      </c>
      <c r="E203" s="6" t="s">
        <v>30</v>
      </c>
      <c r="F203" s="6">
        <v>244</v>
      </c>
      <c r="G203" s="6">
        <v>222</v>
      </c>
      <c r="H203" s="8">
        <v>1125</v>
      </c>
      <c r="I203" s="198">
        <f>73000+120000</f>
        <v>193000</v>
      </c>
    </row>
    <row r="204" spans="1:9" ht="38.25">
      <c r="A204" s="13" t="s">
        <v>138</v>
      </c>
      <c r="B204" s="6">
        <v>808</v>
      </c>
      <c r="C204" s="6">
        <v>11</v>
      </c>
      <c r="D204" s="7" t="s">
        <v>132</v>
      </c>
      <c r="E204" s="6" t="s">
        <v>30</v>
      </c>
      <c r="F204" s="6">
        <v>244</v>
      </c>
      <c r="G204" s="6">
        <v>290</v>
      </c>
      <c r="H204" s="8">
        <v>1148</v>
      </c>
      <c r="I204" s="198">
        <v>100000</v>
      </c>
    </row>
    <row r="205" spans="1:9" ht="25.5">
      <c r="A205" s="232" t="s">
        <v>143</v>
      </c>
      <c r="B205" s="233">
        <v>808</v>
      </c>
      <c r="C205" s="233" t="s">
        <v>144</v>
      </c>
      <c r="D205" s="233"/>
      <c r="E205" s="233"/>
      <c r="F205" s="233" t="s">
        <v>60</v>
      </c>
      <c r="G205" s="233" t="s">
        <v>60</v>
      </c>
      <c r="H205" s="234" t="s">
        <v>60</v>
      </c>
      <c r="I205" s="235">
        <f>I206</f>
        <v>2080961.19</v>
      </c>
    </row>
    <row r="206" spans="1:9" ht="12.75">
      <c r="A206" s="28" t="s">
        <v>145</v>
      </c>
      <c r="B206" s="6">
        <v>808</v>
      </c>
      <c r="C206" s="6" t="s">
        <v>144</v>
      </c>
      <c r="D206" s="6" t="s">
        <v>123</v>
      </c>
      <c r="E206" s="6"/>
      <c r="F206" s="6" t="s">
        <v>60</v>
      </c>
      <c r="G206" s="6" t="s">
        <v>60</v>
      </c>
      <c r="H206" s="8" t="s">
        <v>60</v>
      </c>
      <c r="I206" s="198">
        <f>I207</f>
        <v>2080961.19</v>
      </c>
    </row>
    <row r="207" spans="1:9" ht="12.75">
      <c r="A207" s="14" t="s">
        <v>32</v>
      </c>
      <c r="B207" s="6">
        <v>808</v>
      </c>
      <c r="C207" s="6" t="s">
        <v>144</v>
      </c>
      <c r="D207" s="6" t="s">
        <v>123</v>
      </c>
      <c r="E207" s="6" t="s">
        <v>27</v>
      </c>
      <c r="F207" s="6" t="s">
        <v>60</v>
      </c>
      <c r="G207" s="6" t="s">
        <v>60</v>
      </c>
      <c r="H207" s="8" t="s">
        <v>60</v>
      </c>
      <c r="I207" s="198">
        <f>I208</f>
        <v>2080961.19</v>
      </c>
    </row>
    <row r="208" spans="1:9" ht="12.75">
      <c r="A208" s="14" t="s">
        <v>52</v>
      </c>
      <c r="B208" s="6">
        <v>808</v>
      </c>
      <c r="C208" s="6" t="s">
        <v>144</v>
      </c>
      <c r="D208" s="6" t="s">
        <v>123</v>
      </c>
      <c r="E208" s="6" t="s">
        <v>53</v>
      </c>
      <c r="F208" s="6"/>
      <c r="G208" s="6" t="s">
        <v>60</v>
      </c>
      <c r="H208" s="8" t="s">
        <v>60</v>
      </c>
      <c r="I208" s="198">
        <f>I209+I210</f>
        <v>2080961.19</v>
      </c>
    </row>
    <row r="209" spans="1:9" ht="12.75">
      <c r="A209" s="14" t="s">
        <v>166</v>
      </c>
      <c r="B209" s="6">
        <v>808</v>
      </c>
      <c r="C209" s="6" t="s">
        <v>144</v>
      </c>
      <c r="D209" s="6" t="s">
        <v>123</v>
      </c>
      <c r="E209" s="6" t="s">
        <v>55</v>
      </c>
      <c r="F209" s="6">
        <v>521</v>
      </c>
      <c r="G209" s="6">
        <v>251</v>
      </c>
      <c r="H209" s="8"/>
      <c r="I209" s="198">
        <v>1789600</v>
      </c>
    </row>
    <row r="210" spans="1:9" ht="63.75">
      <c r="A210" s="35" t="s">
        <v>146</v>
      </c>
      <c r="B210" s="36">
        <v>808</v>
      </c>
      <c r="C210" s="36" t="s">
        <v>144</v>
      </c>
      <c r="D210" s="36" t="s">
        <v>123</v>
      </c>
      <c r="E210" s="36" t="s">
        <v>58</v>
      </c>
      <c r="F210" s="36"/>
      <c r="G210" s="36" t="s">
        <v>60</v>
      </c>
      <c r="H210" s="37" t="s">
        <v>60</v>
      </c>
      <c r="I210" s="199">
        <f>I211</f>
        <v>291361.19</v>
      </c>
    </row>
    <row r="211" spans="1:9" ht="12.75">
      <c r="A211" s="17" t="s">
        <v>148</v>
      </c>
      <c r="B211" s="12">
        <v>808</v>
      </c>
      <c r="C211" s="12" t="s">
        <v>144</v>
      </c>
      <c r="D211" s="12" t="s">
        <v>123</v>
      </c>
      <c r="E211" s="12" t="s">
        <v>58</v>
      </c>
      <c r="F211" s="12">
        <v>540</v>
      </c>
      <c r="G211" s="12">
        <v>251</v>
      </c>
      <c r="H211" s="38"/>
      <c r="I211" s="199">
        <v>291361.19</v>
      </c>
    </row>
  </sheetData>
  <sheetProtection/>
  <autoFilter ref="A7:I227"/>
  <mergeCells count="3">
    <mergeCell ref="A4:I4"/>
    <mergeCell ref="G2:I2"/>
    <mergeCell ref="G3:I3"/>
  </mergeCells>
  <printOptions/>
  <pageMargins left="0.9448818897637796" right="0.15748031496062992" top="0.6692913385826772" bottom="0.4724409448818898" header="0.31496062992125984" footer="0.787401574803149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29.8515625" style="154" customWidth="1"/>
    <col min="2" max="2" width="7.57421875" style="154" customWidth="1"/>
    <col min="3" max="3" width="7.7109375" style="154" customWidth="1"/>
    <col min="4" max="4" width="7.8515625" style="154" customWidth="1"/>
    <col min="5" max="5" width="12.8515625" style="154" customWidth="1"/>
    <col min="6" max="6" width="13.140625" style="154" customWidth="1"/>
    <col min="7" max="7" width="15.28125" style="154" hidden="1" customWidth="1"/>
    <col min="8" max="16384" width="9.140625" style="154" customWidth="1"/>
  </cols>
  <sheetData>
    <row r="1" ht="15">
      <c r="A1" s="154" t="s">
        <v>60</v>
      </c>
    </row>
    <row r="2" spans="1:7" ht="63" customHeight="1">
      <c r="A2" s="340" t="s">
        <v>631</v>
      </c>
      <c r="B2" s="341"/>
      <c r="C2" s="341"/>
      <c r="D2" s="341"/>
      <c r="E2" s="341"/>
      <c r="F2" s="341"/>
      <c r="G2" s="341"/>
    </row>
    <row r="3" spans="1:7" ht="63.75" customHeight="1">
      <c r="A3" s="342" t="s">
        <v>524</v>
      </c>
      <c r="B3" s="342"/>
      <c r="C3" s="342"/>
      <c r="D3" s="342"/>
      <c r="E3" s="342"/>
      <c r="F3" s="342"/>
      <c r="G3" s="342"/>
    </row>
    <row r="4" spans="1:7" ht="30.75" customHeight="1">
      <c r="A4" s="341" t="s">
        <v>525</v>
      </c>
      <c r="B4" s="341"/>
      <c r="C4" s="341"/>
      <c r="D4" s="341"/>
      <c r="E4" s="341"/>
      <c r="F4" s="341"/>
      <c r="G4" s="341"/>
    </row>
    <row r="5" spans="1:7" ht="105" customHeight="1">
      <c r="A5" s="316" t="s">
        <v>1</v>
      </c>
      <c r="B5" s="316" t="s">
        <v>61</v>
      </c>
      <c r="C5" s="316" t="s">
        <v>62</v>
      </c>
      <c r="D5" s="316" t="s">
        <v>63</v>
      </c>
      <c r="E5" s="316" t="s">
        <v>2</v>
      </c>
      <c r="F5" s="316" t="s">
        <v>3</v>
      </c>
      <c r="G5" s="316" t="s">
        <v>526</v>
      </c>
    </row>
    <row r="6" spans="1:7" ht="28.5" customHeight="1">
      <c r="A6" s="317" t="s">
        <v>527</v>
      </c>
      <c r="B6" s="318" t="s">
        <v>528</v>
      </c>
      <c r="C6" s="318" t="s">
        <v>60</v>
      </c>
      <c r="D6" s="318" t="s">
        <v>60</v>
      </c>
      <c r="E6" s="318" t="s">
        <v>60</v>
      </c>
      <c r="F6" s="318" t="s">
        <v>60</v>
      </c>
      <c r="G6" s="319" t="s">
        <v>529</v>
      </c>
    </row>
    <row r="7" spans="1:7" ht="14.25" customHeight="1">
      <c r="A7" s="317" t="s">
        <v>530</v>
      </c>
      <c r="B7" s="318" t="s">
        <v>528</v>
      </c>
      <c r="C7" s="318" t="s">
        <v>531</v>
      </c>
      <c r="D7" s="318" t="s">
        <v>60</v>
      </c>
      <c r="E7" s="318" t="s">
        <v>60</v>
      </c>
      <c r="F7" s="318" t="s">
        <v>60</v>
      </c>
      <c r="G7" s="319" t="s">
        <v>532</v>
      </c>
    </row>
    <row r="8" spans="1:7" ht="28.5" customHeight="1">
      <c r="A8" s="317" t="s">
        <v>533</v>
      </c>
      <c r="B8" s="318" t="s">
        <v>528</v>
      </c>
      <c r="C8" s="318" t="s">
        <v>531</v>
      </c>
      <c r="D8" s="318" t="s">
        <v>534</v>
      </c>
      <c r="E8" s="318" t="s">
        <v>60</v>
      </c>
      <c r="F8" s="318" t="s">
        <v>60</v>
      </c>
      <c r="G8" s="319" t="s">
        <v>535</v>
      </c>
    </row>
    <row r="9" spans="1:7" ht="14.25" customHeight="1">
      <c r="A9" s="317" t="s">
        <v>32</v>
      </c>
      <c r="B9" s="318" t="s">
        <v>528</v>
      </c>
      <c r="C9" s="318" t="s">
        <v>531</v>
      </c>
      <c r="D9" s="318" t="s">
        <v>534</v>
      </c>
      <c r="E9" s="318" t="s">
        <v>27</v>
      </c>
      <c r="F9" s="318" t="s">
        <v>60</v>
      </c>
      <c r="G9" s="319" t="s">
        <v>535</v>
      </c>
    </row>
    <row r="10" spans="1:7" ht="42.75" customHeight="1">
      <c r="A10" s="317" t="s">
        <v>491</v>
      </c>
      <c r="B10" s="318" t="s">
        <v>528</v>
      </c>
      <c r="C10" s="318" t="s">
        <v>531</v>
      </c>
      <c r="D10" s="318" t="s">
        <v>534</v>
      </c>
      <c r="E10" s="318" t="s">
        <v>34</v>
      </c>
      <c r="F10" s="318" t="s">
        <v>60</v>
      </c>
      <c r="G10" s="319" t="s">
        <v>535</v>
      </c>
    </row>
    <row r="11" spans="1:7" ht="14.25" customHeight="1">
      <c r="A11" s="320" t="s">
        <v>42</v>
      </c>
      <c r="B11" s="321" t="s">
        <v>528</v>
      </c>
      <c r="C11" s="321" t="s">
        <v>531</v>
      </c>
      <c r="D11" s="321" t="s">
        <v>534</v>
      </c>
      <c r="E11" s="321" t="s">
        <v>44</v>
      </c>
      <c r="F11" s="321" t="s">
        <v>60</v>
      </c>
      <c r="G11" s="322" t="s">
        <v>535</v>
      </c>
    </row>
    <row r="12" spans="1:7" ht="14.25" customHeight="1">
      <c r="A12" s="323" t="s">
        <v>536</v>
      </c>
      <c r="B12" s="324" t="s">
        <v>528</v>
      </c>
      <c r="C12" s="324" t="s">
        <v>531</v>
      </c>
      <c r="D12" s="324" t="s">
        <v>534</v>
      </c>
      <c r="E12" s="324" t="s">
        <v>44</v>
      </c>
      <c r="F12" s="324" t="s">
        <v>38</v>
      </c>
      <c r="G12" s="325" t="s">
        <v>535</v>
      </c>
    </row>
    <row r="13" spans="1:7" ht="28.5" customHeight="1">
      <c r="A13" s="317" t="s">
        <v>537</v>
      </c>
      <c r="B13" s="318" t="s">
        <v>528</v>
      </c>
      <c r="C13" s="318" t="s">
        <v>531</v>
      </c>
      <c r="D13" s="318" t="s">
        <v>538</v>
      </c>
      <c r="E13" s="318" t="s">
        <v>60</v>
      </c>
      <c r="F13" s="318" t="s">
        <v>60</v>
      </c>
      <c r="G13" s="319" t="s">
        <v>539</v>
      </c>
    </row>
    <row r="14" spans="1:7" ht="14.25" customHeight="1">
      <c r="A14" s="317" t="s">
        <v>32</v>
      </c>
      <c r="B14" s="318" t="s">
        <v>528</v>
      </c>
      <c r="C14" s="318" t="s">
        <v>531</v>
      </c>
      <c r="D14" s="318" t="s">
        <v>538</v>
      </c>
      <c r="E14" s="318" t="s">
        <v>27</v>
      </c>
      <c r="F14" s="318" t="s">
        <v>60</v>
      </c>
      <c r="G14" s="319" t="s">
        <v>539</v>
      </c>
    </row>
    <row r="15" spans="1:7" ht="42.75" customHeight="1">
      <c r="A15" s="317" t="s">
        <v>491</v>
      </c>
      <c r="B15" s="318" t="s">
        <v>528</v>
      </c>
      <c r="C15" s="318" t="s">
        <v>531</v>
      </c>
      <c r="D15" s="318" t="s">
        <v>538</v>
      </c>
      <c r="E15" s="318" t="s">
        <v>34</v>
      </c>
      <c r="F15" s="318" t="s">
        <v>60</v>
      </c>
      <c r="G15" s="319" t="s">
        <v>539</v>
      </c>
    </row>
    <row r="16" spans="1:7" ht="28.5" customHeight="1">
      <c r="A16" s="320" t="s">
        <v>35</v>
      </c>
      <c r="B16" s="321" t="s">
        <v>528</v>
      </c>
      <c r="C16" s="321" t="s">
        <v>531</v>
      </c>
      <c r="D16" s="321" t="s">
        <v>538</v>
      </c>
      <c r="E16" s="321" t="s">
        <v>36</v>
      </c>
      <c r="F16" s="321" t="s">
        <v>60</v>
      </c>
      <c r="G16" s="322" t="s">
        <v>539</v>
      </c>
    </row>
    <row r="17" spans="1:7" ht="14.25" customHeight="1">
      <c r="A17" s="323" t="s">
        <v>536</v>
      </c>
      <c r="B17" s="324" t="s">
        <v>528</v>
      </c>
      <c r="C17" s="324" t="s">
        <v>531</v>
      </c>
      <c r="D17" s="324" t="s">
        <v>538</v>
      </c>
      <c r="E17" s="324" t="s">
        <v>36</v>
      </c>
      <c r="F17" s="324" t="s">
        <v>38</v>
      </c>
      <c r="G17" s="325" t="s">
        <v>540</v>
      </c>
    </row>
    <row r="18" spans="1:7" ht="14.25" customHeight="1">
      <c r="A18" s="323" t="s">
        <v>541</v>
      </c>
      <c r="B18" s="324" t="s">
        <v>528</v>
      </c>
      <c r="C18" s="324" t="s">
        <v>531</v>
      </c>
      <c r="D18" s="324" t="s">
        <v>538</v>
      </c>
      <c r="E18" s="324" t="s">
        <v>36</v>
      </c>
      <c r="F18" s="324" t="s">
        <v>39</v>
      </c>
      <c r="G18" s="325" t="s">
        <v>542</v>
      </c>
    </row>
    <row r="19" spans="1:7" ht="14.25" customHeight="1">
      <c r="A19" s="323" t="s">
        <v>23</v>
      </c>
      <c r="B19" s="324" t="s">
        <v>528</v>
      </c>
      <c r="C19" s="324" t="s">
        <v>531</v>
      </c>
      <c r="D19" s="324" t="s">
        <v>538</v>
      </c>
      <c r="E19" s="324" t="s">
        <v>36</v>
      </c>
      <c r="F19" s="324" t="s">
        <v>41</v>
      </c>
      <c r="G19" s="325" t="s">
        <v>543</v>
      </c>
    </row>
    <row r="20" spans="1:7" ht="14.25" customHeight="1">
      <c r="A20" s="317" t="s">
        <v>117</v>
      </c>
      <c r="B20" s="318" t="s">
        <v>528</v>
      </c>
      <c r="C20" s="318" t="s">
        <v>531</v>
      </c>
      <c r="D20" s="318" t="s">
        <v>544</v>
      </c>
      <c r="E20" s="318" t="s">
        <v>60</v>
      </c>
      <c r="F20" s="318" t="s">
        <v>60</v>
      </c>
      <c r="G20" s="319" t="s">
        <v>545</v>
      </c>
    </row>
    <row r="21" spans="1:7" ht="14.25" customHeight="1">
      <c r="A21" s="317" t="s">
        <v>32</v>
      </c>
      <c r="B21" s="318" t="s">
        <v>528</v>
      </c>
      <c r="C21" s="318" t="s">
        <v>531</v>
      </c>
      <c r="D21" s="318" t="s">
        <v>544</v>
      </c>
      <c r="E21" s="318" t="s">
        <v>27</v>
      </c>
      <c r="F21" s="318" t="s">
        <v>60</v>
      </c>
      <c r="G21" s="319" t="s">
        <v>545</v>
      </c>
    </row>
    <row r="22" spans="1:7" ht="42.75" customHeight="1">
      <c r="A22" s="317" t="s">
        <v>491</v>
      </c>
      <c r="B22" s="318" t="s">
        <v>528</v>
      </c>
      <c r="C22" s="318" t="s">
        <v>531</v>
      </c>
      <c r="D22" s="318" t="s">
        <v>544</v>
      </c>
      <c r="E22" s="318" t="s">
        <v>34</v>
      </c>
      <c r="F22" s="318" t="s">
        <v>60</v>
      </c>
      <c r="G22" s="319" t="s">
        <v>546</v>
      </c>
    </row>
    <row r="23" spans="1:7" ht="42.75" customHeight="1">
      <c r="A23" s="320" t="s">
        <v>20</v>
      </c>
      <c r="B23" s="321" t="s">
        <v>528</v>
      </c>
      <c r="C23" s="321" t="s">
        <v>531</v>
      </c>
      <c r="D23" s="321" t="s">
        <v>544</v>
      </c>
      <c r="E23" s="321" t="s">
        <v>171</v>
      </c>
      <c r="F23" s="321" t="s">
        <v>60</v>
      </c>
      <c r="G23" s="322" t="s">
        <v>546</v>
      </c>
    </row>
    <row r="24" spans="1:7" ht="28.5" customHeight="1">
      <c r="A24" s="323" t="s">
        <v>547</v>
      </c>
      <c r="B24" s="324" t="s">
        <v>528</v>
      </c>
      <c r="C24" s="324" t="s">
        <v>531</v>
      </c>
      <c r="D24" s="324" t="s">
        <v>544</v>
      </c>
      <c r="E24" s="324" t="s">
        <v>171</v>
      </c>
      <c r="F24" s="324" t="s">
        <v>479</v>
      </c>
      <c r="G24" s="325" t="s">
        <v>546</v>
      </c>
    </row>
    <row r="25" spans="1:7" ht="14.25" customHeight="1">
      <c r="A25" s="317" t="s">
        <v>46</v>
      </c>
      <c r="B25" s="318" t="s">
        <v>528</v>
      </c>
      <c r="C25" s="318" t="s">
        <v>531</v>
      </c>
      <c r="D25" s="318" t="s">
        <v>544</v>
      </c>
      <c r="E25" s="318" t="s">
        <v>47</v>
      </c>
      <c r="F25" s="318" t="s">
        <v>60</v>
      </c>
      <c r="G25" s="319" t="s">
        <v>548</v>
      </c>
    </row>
    <row r="26" spans="1:7" ht="14.25" customHeight="1">
      <c r="A26" s="320" t="s">
        <v>488</v>
      </c>
      <c r="B26" s="321" t="s">
        <v>528</v>
      </c>
      <c r="C26" s="321" t="s">
        <v>531</v>
      </c>
      <c r="D26" s="321" t="s">
        <v>544</v>
      </c>
      <c r="E26" s="321" t="s">
        <v>48</v>
      </c>
      <c r="F26" s="321" t="s">
        <v>60</v>
      </c>
      <c r="G26" s="322" t="s">
        <v>549</v>
      </c>
    </row>
    <row r="27" spans="1:7" ht="14.25" customHeight="1">
      <c r="A27" s="323" t="s">
        <v>541</v>
      </c>
      <c r="B27" s="324" t="s">
        <v>528</v>
      </c>
      <c r="C27" s="324" t="s">
        <v>531</v>
      </c>
      <c r="D27" s="324" t="s">
        <v>544</v>
      </c>
      <c r="E27" s="324" t="s">
        <v>48</v>
      </c>
      <c r="F27" s="324" t="s">
        <v>39</v>
      </c>
      <c r="G27" s="325" t="s">
        <v>549</v>
      </c>
    </row>
    <row r="28" spans="1:7" ht="28.5" customHeight="1">
      <c r="A28" s="320" t="s">
        <v>518</v>
      </c>
      <c r="B28" s="321" t="s">
        <v>528</v>
      </c>
      <c r="C28" s="321" t="s">
        <v>531</v>
      </c>
      <c r="D28" s="321" t="s">
        <v>544</v>
      </c>
      <c r="E28" s="321" t="s">
        <v>49</v>
      </c>
      <c r="F28" s="321" t="s">
        <v>60</v>
      </c>
      <c r="G28" s="322" t="s">
        <v>550</v>
      </c>
    </row>
    <row r="29" spans="1:7" ht="14.25" customHeight="1">
      <c r="A29" s="323" t="s">
        <v>541</v>
      </c>
      <c r="B29" s="324" t="s">
        <v>528</v>
      </c>
      <c r="C29" s="324" t="s">
        <v>531</v>
      </c>
      <c r="D29" s="324" t="s">
        <v>544</v>
      </c>
      <c r="E29" s="324" t="s">
        <v>49</v>
      </c>
      <c r="F29" s="324" t="s">
        <v>39</v>
      </c>
      <c r="G29" s="325" t="s">
        <v>551</v>
      </c>
    </row>
    <row r="30" spans="1:7" ht="14.25" customHeight="1">
      <c r="A30" s="323" t="s">
        <v>23</v>
      </c>
      <c r="B30" s="324" t="s">
        <v>528</v>
      </c>
      <c r="C30" s="324" t="s">
        <v>531</v>
      </c>
      <c r="D30" s="324" t="s">
        <v>544</v>
      </c>
      <c r="E30" s="324" t="s">
        <v>49</v>
      </c>
      <c r="F30" s="324" t="s">
        <v>41</v>
      </c>
      <c r="G30" s="325" t="s">
        <v>552</v>
      </c>
    </row>
    <row r="31" spans="1:7" ht="28.5" customHeight="1">
      <c r="A31" s="320" t="s">
        <v>487</v>
      </c>
      <c r="B31" s="321" t="s">
        <v>528</v>
      </c>
      <c r="C31" s="321" t="s">
        <v>531</v>
      </c>
      <c r="D31" s="321" t="s">
        <v>544</v>
      </c>
      <c r="E31" s="321" t="s">
        <v>179</v>
      </c>
      <c r="F31" s="321" t="s">
        <v>60</v>
      </c>
      <c r="G31" s="322" t="s">
        <v>553</v>
      </c>
    </row>
    <row r="32" spans="1:7" ht="14.25" customHeight="1">
      <c r="A32" s="323" t="s">
        <v>541</v>
      </c>
      <c r="B32" s="324" t="s">
        <v>528</v>
      </c>
      <c r="C32" s="324" t="s">
        <v>531</v>
      </c>
      <c r="D32" s="324" t="s">
        <v>544</v>
      </c>
      <c r="E32" s="324" t="s">
        <v>179</v>
      </c>
      <c r="F32" s="324" t="s">
        <v>39</v>
      </c>
      <c r="G32" s="325" t="s">
        <v>553</v>
      </c>
    </row>
    <row r="33" spans="1:7" ht="14.25" customHeight="1">
      <c r="A33" s="317" t="s">
        <v>554</v>
      </c>
      <c r="B33" s="318" t="s">
        <v>528</v>
      </c>
      <c r="C33" s="318" t="s">
        <v>555</v>
      </c>
      <c r="D33" s="318" t="s">
        <v>60</v>
      </c>
      <c r="E33" s="318" t="s">
        <v>60</v>
      </c>
      <c r="F33" s="318" t="s">
        <v>60</v>
      </c>
      <c r="G33" s="319" t="s">
        <v>556</v>
      </c>
    </row>
    <row r="34" spans="1:7" ht="14.25" customHeight="1">
      <c r="A34" s="317" t="s">
        <v>557</v>
      </c>
      <c r="B34" s="318" t="s">
        <v>528</v>
      </c>
      <c r="C34" s="318" t="s">
        <v>555</v>
      </c>
      <c r="D34" s="318" t="s">
        <v>558</v>
      </c>
      <c r="E34" s="318" t="s">
        <v>60</v>
      </c>
      <c r="F34" s="318" t="s">
        <v>60</v>
      </c>
      <c r="G34" s="319" t="s">
        <v>559</v>
      </c>
    </row>
    <row r="35" spans="1:7" ht="14.25" customHeight="1">
      <c r="A35" s="317" t="s">
        <v>32</v>
      </c>
      <c r="B35" s="318" t="s">
        <v>528</v>
      </c>
      <c r="C35" s="318" t="s">
        <v>555</v>
      </c>
      <c r="D35" s="318" t="s">
        <v>558</v>
      </c>
      <c r="E35" s="318" t="s">
        <v>27</v>
      </c>
      <c r="F35" s="318" t="s">
        <v>60</v>
      </c>
      <c r="G35" s="319" t="s">
        <v>559</v>
      </c>
    </row>
    <row r="36" spans="1:7" ht="14.25" customHeight="1">
      <c r="A36" s="317" t="s">
        <v>46</v>
      </c>
      <c r="B36" s="318" t="s">
        <v>528</v>
      </c>
      <c r="C36" s="318" t="s">
        <v>555</v>
      </c>
      <c r="D36" s="318" t="s">
        <v>558</v>
      </c>
      <c r="E36" s="318" t="s">
        <v>47</v>
      </c>
      <c r="F36" s="318" t="s">
        <v>60</v>
      </c>
      <c r="G36" s="319" t="s">
        <v>559</v>
      </c>
    </row>
    <row r="37" spans="1:7" ht="57" customHeight="1">
      <c r="A37" s="320" t="s">
        <v>482</v>
      </c>
      <c r="B37" s="321" t="s">
        <v>528</v>
      </c>
      <c r="C37" s="321" t="s">
        <v>555</v>
      </c>
      <c r="D37" s="321" t="s">
        <v>558</v>
      </c>
      <c r="E37" s="321" t="s">
        <v>50</v>
      </c>
      <c r="F37" s="321" t="s">
        <v>60</v>
      </c>
      <c r="G37" s="322" t="s">
        <v>559</v>
      </c>
    </row>
    <row r="38" spans="1:7" ht="14.25" customHeight="1">
      <c r="A38" s="323" t="s">
        <v>541</v>
      </c>
      <c r="B38" s="324" t="s">
        <v>528</v>
      </c>
      <c r="C38" s="324" t="s">
        <v>555</v>
      </c>
      <c r="D38" s="324" t="s">
        <v>558</v>
      </c>
      <c r="E38" s="324" t="s">
        <v>50</v>
      </c>
      <c r="F38" s="324" t="s">
        <v>39</v>
      </c>
      <c r="G38" s="325" t="s">
        <v>559</v>
      </c>
    </row>
    <row r="39" spans="1:7" ht="28.5" customHeight="1">
      <c r="A39" s="317" t="s">
        <v>560</v>
      </c>
      <c r="B39" s="318" t="s">
        <v>528</v>
      </c>
      <c r="C39" s="318" t="s">
        <v>555</v>
      </c>
      <c r="D39" s="318" t="s">
        <v>561</v>
      </c>
      <c r="E39" s="318" t="s">
        <v>60</v>
      </c>
      <c r="F39" s="318" t="s">
        <v>60</v>
      </c>
      <c r="G39" s="319" t="s">
        <v>562</v>
      </c>
    </row>
    <row r="40" spans="1:7" ht="14.25" customHeight="1">
      <c r="A40" s="317" t="s">
        <v>32</v>
      </c>
      <c r="B40" s="318" t="s">
        <v>528</v>
      </c>
      <c r="C40" s="318" t="s">
        <v>555</v>
      </c>
      <c r="D40" s="318" t="s">
        <v>561</v>
      </c>
      <c r="E40" s="318" t="s">
        <v>27</v>
      </c>
      <c r="F40" s="318" t="s">
        <v>60</v>
      </c>
      <c r="G40" s="319" t="s">
        <v>562</v>
      </c>
    </row>
    <row r="41" spans="1:7" ht="14.25" customHeight="1">
      <c r="A41" s="317" t="s">
        <v>46</v>
      </c>
      <c r="B41" s="318" t="s">
        <v>528</v>
      </c>
      <c r="C41" s="318" t="s">
        <v>555</v>
      </c>
      <c r="D41" s="318" t="s">
        <v>561</v>
      </c>
      <c r="E41" s="318" t="s">
        <v>47</v>
      </c>
      <c r="F41" s="318" t="s">
        <v>60</v>
      </c>
      <c r="G41" s="319" t="s">
        <v>562</v>
      </c>
    </row>
    <row r="42" spans="1:7" ht="57" customHeight="1">
      <c r="A42" s="320" t="s">
        <v>482</v>
      </c>
      <c r="B42" s="321" t="s">
        <v>528</v>
      </c>
      <c r="C42" s="321" t="s">
        <v>555</v>
      </c>
      <c r="D42" s="321" t="s">
        <v>561</v>
      </c>
      <c r="E42" s="321" t="s">
        <v>50</v>
      </c>
      <c r="F42" s="321" t="s">
        <v>60</v>
      </c>
      <c r="G42" s="322" t="s">
        <v>562</v>
      </c>
    </row>
    <row r="43" spans="1:7" ht="28.5" customHeight="1">
      <c r="A43" s="323" t="s">
        <v>7</v>
      </c>
      <c r="B43" s="324" t="s">
        <v>528</v>
      </c>
      <c r="C43" s="324" t="s">
        <v>555</v>
      </c>
      <c r="D43" s="324" t="s">
        <v>561</v>
      </c>
      <c r="E43" s="324" t="s">
        <v>50</v>
      </c>
      <c r="F43" s="324" t="s">
        <v>40</v>
      </c>
      <c r="G43" s="325" t="s">
        <v>562</v>
      </c>
    </row>
    <row r="44" spans="1:7" ht="14.25" customHeight="1">
      <c r="A44" s="317" t="s">
        <v>563</v>
      </c>
      <c r="B44" s="318" t="s">
        <v>528</v>
      </c>
      <c r="C44" s="318" t="s">
        <v>564</v>
      </c>
      <c r="D44" s="318" t="s">
        <v>60</v>
      </c>
      <c r="E44" s="318" t="s">
        <v>60</v>
      </c>
      <c r="F44" s="318" t="s">
        <v>60</v>
      </c>
      <c r="G44" s="319" t="s">
        <v>565</v>
      </c>
    </row>
    <row r="45" spans="1:7" ht="14.25" customHeight="1">
      <c r="A45" s="317" t="s">
        <v>129</v>
      </c>
      <c r="B45" s="318" t="s">
        <v>528</v>
      </c>
      <c r="C45" s="318" t="s">
        <v>564</v>
      </c>
      <c r="D45" s="318" t="s">
        <v>566</v>
      </c>
      <c r="E45" s="318" t="s">
        <v>60</v>
      </c>
      <c r="F45" s="318" t="s">
        <v>60</v>
      </c>
      <c r="G45" s="319" t="s">
        <v>567</v>
      </c>
    </row>
    <row r="46" spans="1:7" ht="42.75" customHeight="1">
      <c r="A46" s="317" t="s">
        <v>568</v>
      </c>
      <c r="B46" s="318" t="s">
        <v>528</v>
      </c>
      <c r="C46" s="318" t="s">
        <v>564</v>
      </c>
      <c r="D46" s="318" t="s">
        <v>566</v>
      </c>
      <c r="E46" s="318" t="s">
        <v>569</v>
      </c>
      <c r="F46" s="318" t="s">
        <v>60</v>
      </c>
      <c r="G46" s="319" t="s">
        <v>567</v>
      </c>
    </row>
    <row r="47" spans="1:7" ht="42.75" customHeight="1">
      <c r="A47" s="317" t="s">
        <v>10</v>
      </c>
      <c r="B47" s="318" t="s">
        <v>528</v>
      </c>
      <c r="C47" s="318" t="s">
        <v>564</v>
      </c>
      <c r="D47" s="318" t="s">
        <v>566</v>
      </c>
      <c r="E47" s="318" t="s">
        <v>11</v>
      </c>
      <c r="F47" s="318" t="s">
        <v>60</v>
      </c>
      <c r="G47" s="319" t="s">
        <v>567</v>
      </c>
    </row>
    <row r="48" spans="1:7" ht="42.75" customHeight="1">
      <c r="A48" s="320" t="s">
        <v>570</v>
      </c>
      <c r="B48" s="321" t="s">
        <v>528</v>
      </c>
      <c r="C48" s="321" t="s">
        <v>564</v>
      </c>
      <c r="D48" s="321" t="s">
        <v>566</v>
      </c>
      <c r="E48" s="321" t="s">
        <v>436</v>
      </c>
      <c r="F48" s="321" t="s">
        <v>60</v>
      </c>
      <c r="G48" s="322" t="s">
        <v>567</v>
      </c>
    </row>
    <row r="49" spans="1:7" ht="14.25" customHeight="1">
      <c r="A49" s="323" t="s">
        <v>541</v>
      </c>
      <c r="B49" s="324" t="s">
        <v>528</v>
      </c>
      <c r="C49" s="324" t="s">
        <v>564</v>
      </c>
      <c r="D49" s="324" t="s">
        <v>566</v>
      </c>
      <c r="E49" s="324" t="s">
        <v>436</v>
      </c>
      <c r="F49" s="324" t="s">
        <v>39</v>
      </c>
      <c r="G49" s="325" t="s">
        <v>567</v>
      </c>
    </row>
    <row r="50" spans="1:7" ht="28.5" customHeight="1">
      <c r="A50" s="317" t="s">
        <v>159</v>
      </c>
      <c r="B50" s="318" t="s">
        <v>528</v>
      </c>
      <c r="C50" s="318" t="s">
        <v>564</v>
      </c>
      <c r="D50" s="318" t="s">
        <v>571</v>
      </c>
      <c r="E50" s="318" t="s">
        <v>60</v>
      </c>
      <c r="F50" s="318" t="s">
        <v>60</v>
      </c>
      <c r="G50" s="319" t="s">
        <v>572</v>
      </c>
    </row>
    <row r="51" spans="1:7" ht="14.25" customHeight="1">
      <c r="A51" s="317" t="s">
        <v>573</v>
      </c>
      <c r="B51" s="318" t="s">
        <v>528</v>
      </c>
      <c r="C51" s="318" t="s">
        <v>564</v>
      </c>
      <c r="D51" s="318" t="s">
        <v>571</v>
      </c>
      <c r="E51" s="318" t="s">
        <v>574</v>
      </c>
      <c r="F51" s="318" t="s">
        <v>60</v>
      </c>
      <c r="G51" s="319" t="s">
        <v>572</v>
      </c>
    </row>
    <row r="52" spans="1:7" ht="57" customHeight="1">
      <c r="A52" s="317" t="s">
        <v>485</v>
      </c>
      <c r="B52" s="318" t="s">
        <v>528</v>
      </c>
      <c r="C52" s="318" t="s">
        <v>564</v>
      </c>
      <c r="D52" s="318" t="s">
        <v>571</v>
      </c>
      <c r="E52" s="318" t="s">
        <v>473</v>
      </c>
      <c r="F52" s="318" t="s">
        <v>60</v>
      </c>
      <c r="G52" s="319" t="s">
        <v>572</v>
      </c>
    </row>
    <row r="53" spans="1:7" ht="28.5" customHeight="1">
      <c r="A53" s="320" t="s">
        <v>486</v>
      </c>
      <c r="B53" s="321" t="s">
        <v>528</v>
      </c>
      <c r="C53" s="321" t="s">
        <v>564</v>
      </c>
      <c r="D53" s="321" t="s">
        <v>571</v>
      </c>
      <c r="E53" s="321" t="s">
        <v>472</v>
      </c>
      <c r="F53" s="321" t="s">
        <v>60</v>
      </c>
      <c r="G53" s="322" t="s">
        <v>572</v>
      </c>
    </row>
    <row r="54" spans="1:7" ht="14.25" customHeight="1">
      <c r="A54" s="323" t="s">
        <v>23</v>
      </c>
      <c r="B54" s="324" t="s">
        <v>528</v>
      </c>
      <c r="C54" s="324" t="s">
        <v>564</v>
      </c>
      <c r="D54" s="324" t="s">
        <v>571</v>
      </c>
      <c r="E54" s="324" t="s">
        <v>472</v>
      </c>
      <c r="F54" s="324" t="s">
        <v>41</v>
      </c>
      <c r="G54" s="325" t="s">
        <v>572</v>
      </c>
    </row>
    <row r="55" spans="1:7" ht="14.25" customHeight="1">
      <c r="A55" s="317" t="s">
        <v>575</v>
      </c>
      <c r="B55" s="318" t="s">
        <v>528</v>
      </c>
      <c r="C55" s="318" t="s">
        <v>576</v>
      </c>
      <c r="D55" s="318" t="s">
        <v>60</v>
      </c>
      <c r="E55" s="318" t="s">
        <v>60</v>
      </c>
      <c r="F55" s="318" t="s">
        <v>60</v>
      </c>
      <c r="G55" s="319" t="s">
        <v>577</v>
      </c>
    </row>
    <row r="56" spans="1:7" ht="14.25" customHeight="1">
      <c r="A56" s="317" t="s">
        <v>133</v>
      </c>
      <c r="B56" s="318" t="s">
        <v>528</v>
      </c>
      <c r="C56" s="318" t="s">
        <v>576</v>
      </c>
      <c r="D56" s="318" t="s">
        <v>578</v>
      </c>
      <c r="E56" s="318" t="s">
        <v>60</v>
      </c>
      <c r="F56" s="318" t="s">
        <v>60</v>
      </c>
      <c r="G56" s="319" t="s">
        <v>577</v>
      </c>
    </row>
    <row r="57" spans="1:7" ht="14.25" customHeight="1">
      <c r="A57" s="317" t="s">
        <v>32</v>
      </c>
      <c r="B57" s="318" t="s">
        <v>528</v>
      </c>
      <c r="C57" s="318" t="s">
        <v>576</v>
      </c>
      <c r="D57" s="318" t="s">
        <v>578</v>
      </c>
      <c r="E57" s="318" t="s">
        <v>27</v>
      </c>
      <c r="F57" s="318" t="s">
        <v>60</v>
      </c>
      <c r="G57" s="319" t="s">
        <v>577</v>
      </c>
    </row>
    <row r="58" spans="1:7" ht="14.25" customHeight="1">
      <c r="A58" s="317" t="s">
        <v>46</v>
      </c>
      <c r="B58" s="318" t="s">
        <v>528</v>
      </c>
      <c r="C58" s="318" t="s">
        <v>576</v>
      </c>
      <c r="D58" s="318" t="s">
        <v>578</v>
      </c>
      <c r="E58" s="318" t="s">
        <v>47</v>
      </c>
      <c r="F58" s="318" t="s">
        <v>60</v>
      </c>
      <c r="G58" s="319" t="s">
        <v>577</v>
      </c>
    </row>
    <row r="59" spans="1:7" ht="28.5" customHeight="1">
      <c r="A59" s="320" t="s">
        <v>518</v>
      </c>
      <c r="B59" s="321" t="s">
        <v>528</v>
      </c>
      <c r="C59" s="321" t="s">
        <v>576</v>
      </c>
      <c r="D59" s="321" t="s">
        <v>578</v>
      </c>
      <c r="E59" s="321" t="s">
        <v>49</v>
      </c>
      <c r="F59" s="321" t="s">
        <v>60</v>
      </c>
      <c r="G59" s="322" t="s">
        <v>577</v>
      </c>
    </row>
    <row r="60" spans="1:7" ht="14.25" customHeight="1">
      <c r="A60" s="323" t="s">
        <v>541</v>
      </c>
      <c r="B60" s="324" t="s">
        <v>528</v>
      </c>
      <c r="C60" s="324" t="s">
        <v>576</v>
      </c>
      <c r="D60" s="324" t="s">
        <v>578</v>
      </c>
      <c r="E60" s="324" t="s">
        <v>49</v>
      </c>
      <c r="F60" s="324" t="s">
        <v>39</v>
      </c>
      <c r="G60" s="325" t="s">
        <v>577</v>
      </c>
    </row>
    <row r="61" spans="1:7" ht="14.25" customHeight="1">
      <c r="A61" s="317" t="s">
        <v>579</v>
      </c>
      <c r="B61" s="318" t="s">
        <v>528</v>
      </c>
      <c r="C61" s="318" t="s">
        <v>580</v>
      </c>
      <c r="D61" s="318" t="s">
        <v>60</v>
      </c>
      <c r="E61" s="318" t="s">
        <v>60</v>
      </c>
      <c r="F61" s="318" t="s">
        <v>60</v>
      </c>
      <c r="G61" s="319" t="s">
        <v>581</v>
      </c>
    </row>
    <row r="62" spans="1:7" ht="14.25" customHeight="1">
      <c r="A62" s="317" t="s">
        <v>457</v>
      </c>
      <c r="B62" s="318" t="s">
        <v>528</v>
      </c>
      <c r="C62" s="318" t="s">
        <v>580</v>
      </c>
      <c r="D62" s="318" t="s">
        <v>582</v>
      </c>
      <c r="E62" s="318" t="s">
        <v>60</v>
      </c>
      <c r="F62" s="318" t="s">
        <v>60</v>
      </c>
      <c r="G62" s="319" t="s">
        <v>581</v>
      </c>
    </row>
    <row r="63" spans="1:7" ht="28.5" customHeight="1">
      <c r="A63" s="317" t="s">
        <v>583</v>
      </c>
      <c r="B63" s="318" t="s">
        <v>528</v>
      </c>
      <c r="C63" s="318" t="s">
        <v>580</v>
      </c>
      <c r="D63" s="318" t="s">
        <v>582</v>
      </c>
      <c r="E63" s="318" t="s">
        <v>438</v>
      </c>
      <c r="F63" s="318" t="s">
        <v>60</v>
      </c>
      <c r="G63" s="319" t="s">
        <v>581</v>
      </c>
    </row>
    <row r="64" spans="1:7" ht="42.75" customHeight="1">
      <c r="A64" s="317" t="s">
        <v>584</v>
      </c>
      <c r="B64" s="318" t="s">
        <v>528</v>
      </c>
      <c r="C64" s="318" t="s">
        <v>580</v>
      </c>
      <c r="D64" s="318" t="s">
        <v>582</v>
      </c>
      <c r="E64" s="318" t="s">
        <v>585</v>
      </c>
      <c r="F64" s="318" t="s">
        <v>60</v>
      </c>
      <c r="G64" s="319" t="s">
        <v>581</v>
      </c>
    </row>
    <row r="65" spans="1:7" ht="42.75" customHeight="1">
      <c r="A65" s="320" t="s">
        <v>586</v>
      </c>
      <c r="B65" s="321" t="s">
        <v>528</v>
      </c>
      <c r="C65" s="321" t="s">
        <v>580</v>
      </c>
      <c r="D65" s="321" t="s">
        <v>582</v>
      </c>
      <c r="E65" s="321" t="s">
        <v>440</v>
      </c>
      <c r="F65" s="321" t="s">
        <v>60</v>
      </c>
      <c r="G65" s="322" t="s">
        <v>581</v>
      </c>
    </row>
    <row r="66" spans="1:7" ht="14.25" customHeight="1">
      <c r="A66" s="323" t="s">
        <v>541</v>
      </c>
      <c r="B66" s="324" t="s">
        <v>528</v>
      </c>
      <c r="C66" s="324" t="s">
        <v>580</v>
      </c>
      <c r="D66" s="324" t="s">
        <v>582</v>
      </c>
      <c r="E66" s="324" t="s">
        <v>440</v>
      </c>
      <c r="F66" s="324" t="s">
        <v>39</v>
      </c>
      <c r="G66" s="325" t="s">
        <v>581</v>
      </c>
    </row>
    <row r="67" spans="1:7" ht="14.25" customHeight="1">
      <c r="A67" s="317" t="s">
        <v>587</v>
      </c>
      <c r="B67" s="318" t="s">
        <v>528</v>
      </c>
      <c r="C67" s="318" t="s">
        <v>588</v>
      </c>
      <c r="D67" s="318" t="s">
        <v>60</v>
      </c>
      <c r="E67" s="318" t="s">
        <v>60</v>
      </c>
      <c r="F67" s="318" t="s">
        <v>60</v>
      </c>
      <c r="G67" s="319" t="s">
        <v>589</v>
      </c>
    </row>
    <row r="68" spans="1:7" ht="14.25" customHeight="1">
      <c r="A68" s="317" t="s">
        <v>137</v>
      </c>
      <c r="B68" s="318" t="s">
        <v>528</v>
      </c>
      <c r="C68" s="318" t="s">
        <v>588</v>
      </c>
      <c r="D68" s="318" t="s">
        <v>590</v>
      </c>
      <c r="E68" s="318" t="s">
        <v>60</v>
      </c>
      <c r="F68" s="318" t="s">
        <v>60</v>
      </c>
      <c r="G68" s="319" t="s">
        <v>589</v>
      </c>
    </row>
    <row r="69" spans="1:7" ht="28.5" customHeight="1">
      <c r="A69" s="317" t="s">
        <v>591</v>
      </c>
      <c r="B69" s="318" t="s">
        <v>528</v>
      </c>
      <c r="C69" s="318" t="s">
        <v>588</v>
      </c>
      <c r="D69" s="318" t="s">
        <v>590</v>
      </c>
      <c r="E69" s="318" t="s">
        <v>15</v>
      </c>
      <c r="F69" s="318" t="s">
        <v>60</v>
      </c>
      <c r="G69" s="319" t="s">
        <v>589</v>
      </c>
    </row>
    <row r="70" spans="1:7" ht="28.5" customHeight="1">
      <c r="A70" s="317" t="s">
        <v>16</v>
      </c>
      <c r="B70" s="318" t="s">
        <v>528</v>
      </c>
      <c r="C70" s="318" t="s">
        <v>588</v>
      </c>
      <c r="D70" s="318" t="s">
        <v>590</v>
      </c>
      <c r="E70" s="318" t="s">
        <v>17</v>
      </c>
      <c r="F70" s="318" t="s">
        <v>60</v>
      </c>
      <c r="G70" s="319" t="s">
        <v>589</v>
      </c>
    </row>
    <row r="71" spans="1:7" ht="28.5" customHeight="1">
      <c r="A71" s="320" t="s">
        <v>18</v>
      </c>
      <c r="B71" s="321" t="s">
        <v>528</v>
      </c>
      <c r="C71" s="321" t="s">
        <v>588</v>
      </c>
      <c r="D71" s="321" t="s">
        <v>590</v>
      </c>
      <c r="E71" s="321" t="s">
        <v>19</v>
      </c>
      <c r="F71" s="321" t="s">
        <v>60</v>
      </c>
      <c r="G71" s="322" t="s">
        <v>592</v>
      </c>
    </row>
    <row r="72" spans="1:7" ht="14.25" customHeight="1">
      <c r="A72" s="323" t="s">
        <v>541</v>
      </c>
      <c r="B72" s="324" t="s">
        <v>528</v>
      </c>
      <c r="C72" s="324" t="s">
        <v>588</v>
      </c>
      <c r="D72" s="324" t="s">
        <v>590</v>
      </c>
      <c r="E72" s="324" t="s">
        <v>19</v>
      </c>
      <c r="F72" s="324" t="s">
        <v>39</v>
      </c>
      <c r="G72" s="325" t="s">
        <v>592</v>
      </c>
    </row>
    <row r="73" spans="1:7" ht="42.75" customHeight="1">
      <c r="A73" s="320" t="s">
        <v>20</v>
      </c>
      <c r="B73" s="321" t="s">
        <v>528</v>
      </c>
      <c r="C73" s="321" t="s">
        <v>588</v>
      </c>
      <c r="D73" s="321" t="s">
        <v>590</v>
      </c>
      <c r="E73" s="321" t="s">
        <v>21</v>
      </c>
      <c r="F73" s="321" t="s">
        <v>60</v>
      </c>
      <c r="G73" s="322" t="s">
        <v>593</v>
      </c>
    </row>
    <row r="74" spans="1:7" ht="14.25" customHeight="1">
      <c r="A74" s="323" t="s">
        <v>536</v>
      </c>
      <c r="B74" s="324" t="s">
        <v>528</v>
      </c>
      <c r="C74" s="324" t="s">
        <v>588</v>
      </c>
      <c r="D74" s="324" t="s">
        <v>590</v>
      </c>
      <c r="E74" s="324" t="s">
        <v>21</v>
      </c>
      <c r="F74" s="324" t="s">
        <v>38</v>
      </c>
      <c r="G74" s="325" t="s">
        <v>594</v>
      </c>
    </row>
    <row r="75" spans="1:7" ht="14.25" customHeight="1">
      <c r="A75" s="323" t="s">
        <v>541</v>
      </c>
      <c r="B75" s="324" t="s">
        <v>528</v>
      </c>
      <c r="C75" s="324" t="s">
        <v>588</v>
      </c>
      <c r="D75" s="324" t="s">
        <v>590</v>
      </c>
      <c r="E75" s="324" t="s">
        <v>21</v>
      </c>
      <c r="F75" s="324" t="s">
        <v>39</v>
      </c>
      <c r="G75" s="325" t="s">
        <v>595</v>
      </c>
    </row>
    <row r="76" spans="1:7" ht="14.25" customHeight="1">
      <c r="A76" s="323" t="s">
        <v>23</v>
      </c>
      <c r="B76" s="324" t="s">
        <v>528</v>
      </c>
      <c r="C76" s="324" t="s">
        <v>588</v>
      </c>
      <c r="D76" s="324" t="s">
        <v>590</v>
      </c>
      <c r="E76" s="324" t="s">
        <v>21</v>
      </c>
      <c r="F76" s="324" t="s">
        <v>41</v>
      </c>
      <c r="G76" s="325" t="s">
        <v>596</v>
      </c>
    </row>
    <row r="77" spans="1:7" ht="14.25" customHeight="1">
      <c r="A77" s="317" t="s">
        <v>597</v>
      </c>
      <c r="B77" s="318" t="s">
        <v>528</v>
      </c>
      <c r="C77" s="318" t="s">
        <v>598</v>
      </c>
      <c r="D77" s="318" t="s">
        <v>60</v>
      </c>
      <c r="E77" s="318" t="s">
        <v>60</v>
      </c>
      <c r="F77" s="318" t="s">
        <v>60</v>
      </c>
      <c r="G77" s="319" t="s">
        <v>599</v>
      </c>
    </row>
    <row r="78" spans="1:7" ht="14.25" customHeight="1">
      <c r="A78" s="317" t="s">
        <v>464</v>
      </c>
      <c r="B78" s="318" t="s">
        <v>528</v>
      </c>
      <c r="C78" s="318" t="s">
        <v>598</v>
      </c>
      <c r="D78" s="318" t="s">
        <v>600</v>
      </c>
      <c r="E78" s="318" t="s">
        <v>60</v>
      </c>
      <c r="F78" s="318" t="s">
        <v>60</v>
      </c>
      <c r="G78" s="319" t="s">
        <v>601</v>
      </c>
    </row>
    <row r="79" spans="1:7" ht="14.25" customHeight="1">
      <c r="A79" s="317" t="s">
        <v>32</v>
      </c>
      <c r="B79" s="318" t="s">
        <v>528</v>
      </c>
      <c r="C79" s="318" t="s">
        <v>598</v>
      </c>
      <c r="D79" s="318" t="s">
        <v>600</v>
      </c>
      <c r="E79" s="318" t="s">
        <v>27</v>
      </c>
      <c r="F79" s="318" t="s">
        <v>60</v>
      </c>
      <c r="G79" s="319" t="s">
        <v>601</v>
      </c>
    </row>
    <row r="80" spans="1:7" ht="14.25" customHeight="1">
      <c r="A80" s="317" t="s">
        <v>46</v>
      </c>
      <c r="B80" s="318" t="s">
        <v>528</v>
      </c>
      <c r="C80" s="318" t="s">
        <v>598</v>
      </c>
      <c r="D80" s="318" t="s">
        <v>600</v>
      </c>
      <c r="E80" s="318" t="s">
        <v>47</v>
      </c>
      <c r="F80" s="318" t="s">
        <v>60</v>
      </c>
      <c r="G80" s="319" t="s">
        <v>601</v>
      </c>
    </row>
    <row r="81" spans="1:7" ht="28.5" customHeight="1">
      <c r="A81" s="320" t="s">
        <v>487</v>
      </c>
      <c r="B81" s="321" t="s">
        <v>528</v>
      </c>
      <c r="C81" s="321" t="s">
        <v>598</v>
      </c>
      <c r="D81" s="321" t="s">
        <v>600</v>
      </c>
      <c r="E81" s="321" t="s">
        <v>179</v>
      </c>
      <c r="F81" s="321" t="s">
        <v>60</v>
      </c>
      <c r="G81" s="322" t="s">
        <v>601</v>
      </c>
    </row>
    <row r="82" spans="1:7" ht="28.5" customHeight="1">
      <c r="A82" s="323" t="s">
        <v>7</v>
      </c>
      <c r="B82" s="324" t="s">
        <v>528</v>
      </c>
      <c r="C82" s="324" t="s">
        <v>598</v>
      </c>
      <c r="D82" s="324" t="s">
        <v>600</v>
      </c>
      <c r="E82" s="324" t="s">
        <v>179</v>
      </c>
      <c r="F82" s="324" t="s">
        <v>40</v>
      </c>
      <c r="G82" s="325" t="s">
        <v>601</v>
      </c>
    </row>
    <row r="83" spans="1:7" ht="14.25" customHeight="1">
      <c r="A83" s="317" t="s">
        <v>164</v>
      </c>
      <c r="B83" s="318" t="s">
        <v>528</v>
      </c>
      <c r="C83" s="318" t="s">
        <v>598</v>
      </c>
      <c r="D83" s="318" t="s">
        <v>602</v>
      </c>
      <c r="E83" s="318" t="s">
        <v>60</v>
      </c>
      <c r="F83" s="318" t="s">
        <v>60</v>
      </c>
      <c r="G83" s="319" t="s">
        <v>603</v>
      </c>
    </row>
    <row r="84" spans="1:7" ht="14.25" customHeight="1">
      <c r="A84" s="317" t="s">
        <v>604</v>
      </c>
      <c r="B84" s="318" t="s">
        <v>528</v>
      </c>
      <c r="C84" s="318" t="s">
        <v>598</v>
      </c>
      <c r="D84" s="318" t="s">
        <v>602</v>
      </c>
      <c r="E84" s="318" t="s">
        <v>5</v>
      </c>
      <c r="F84" s="318" t="s">
        <v>60</v>
      </c>
      <c r="G84" s="319" t="s">
        <v>603</v>
      </c>
    </row>
    <row r="85" spans="1:7" ht="28.5" customHeight="1">
      <c r="A85" s="317" t="s">
        <v>605</v>
      </c>
      <c r="B85" s="318" t="s">
        <v>528</v>
      </c>
      <c r="C85" s="318" t="s">
        <v>598</v>
      </c>
      <c r="D85" s="318" t="s">
        <v>602</v>
      </c>
      <c r="E85" s="318" t="s">
        <v>606</v>
      </c>
      <c r="F85" s="318" t="s">
        <v>60</v>
      </c>
      <c r="G85" s="319" t="s">
        <v>603</v>
      </c>
    </row>
    <row r="86" spans="1:7" ht="57" customHeight="1">
      <c r="A86" s="320" t="s">
        <v>607</v>
      </c>
      <c r="B86" s="321" t="s">
        <v>528</v>
      </c>
      <c r="C86" s="321" t="s">
        <v>598</v>
      </c>
      <c r="D86" s="321" t="s">
        <v>602</v>
      </c>
      <c r="E86" s="321" t="s">
        <v>433</v>
      </c>
      <c r="F86" s="321" t="s">
        <v>60</v>
      </c>
      <c r="G86" s="322" t="s">
        <v>603</v>
      </c>
    </row>
    <row r="87" spans="1:7" ht="14.25" customHeight="1">
      <c r="A87" s="323" t="s">
        <v>541</v>
      </c>
      <c r="B87" s="324" t="s">
        <v>528</v>
      </c>
      <c r="C87" s="324" t="s">
        <v>598</v>
      </c>
      <c r="D87" s="324" t="s">
        <v>602</v>
      </c>
      <c r="E87" s="324" t="s">
        <v>433</v>
      </c>
      <c r="F87" s="324" t="s">
        <v>39</v>
      </c>
      <c r="G87" s="325" t="s">
        <v>572</v>
      </c>
    </row>
    <row r="88" spans="1:7" ht="28.5" customHeight="1">
      <c r="A88" s="323" t="s">
        <v>7</v>
      </c>
      <c r="B88" s="324" t="s">
        <v>528</v>
      </c>
      <c r="C88" s="324" t="s">
        <v>598</v>
      </c>
      <c r="D88" s="324" t="s">
        <v>602</v>
      </c>
      <c r="E88" s="324" t="s">
        <v>433</v>
      </c>
      <c r="F88" s="324" t="s">
        <v>40</v>
      </c>
      <c r="G88" s="325" t="s">
        <v>608</v>
      </c>
    </row>
    <row r="89" spans="1:7" ht="14.25" customHeight="1">
      <c r="A89" s="317" t="s">
        <v>609</v>
      </c>
      <c r="B89" s="318" t="s">
        <v>528</v>
      </c>
      <c r="C89" s="318" t="s">
        <v>610</v>
      </c>
      <c r="D89" s="318" t="s">
        <v>60</v>
      </c>
      <c r="E89" s="318" t="s">
        <v>60</v>
      </c>
      <c r="F89" s="318" t="s">
        <v>60</v>
      </c>
      <c r="G89" s="319" t="s">
        <v>611</v>
      </c>
    </row>
    <row r="90" spans="1:7" ht="28.5" customHeight="1">
      <c r="A90" s="317" t="s">
        <v>612</v>
      </c>
      <c r="B90" s="318" t="s">
        <v>528</v>
      </c>
      <c r="C90" s="318" t="s">
        <v>610</v>
      </c>
      <c r="D90" s="318" t="s">
        <v>613</v>
      </c>
      <c r="E90" s="318" t="s">
        <v>60</v>
      </c>
      <c r="F90" s="318" t="s">
        <v>60</v>
      </c>
      <c r="G90" s="319" t="s">
        <v>611</v>
      </c>
    </row>
    <row r="91" spans="1:7" ht="14.25" customHeight="1">
      <c r="A91" s="317" t="s">
        <v>614</v>
      </c>
      <c r="B91" s="318" t="s">
        <v>528</v>
      </c>
      <c r="C91" s="318" t="s">
        <v>610</v>
      </c>
      <c r="D91" s="318" t="s">
        <v>613</v>
      </c>
      <c r="E91" s="318" t="s">
        <v>28</v>
      </c>
      <c r="F91" s="318" t="s">
        <v>60</v>
      </c>
      <c r="G91" s="319" t="s">
        <v>611</v>
      </c>
    </row>
    <row r="92" spans="1:7" ht="14.25" customHeight="1">
      <c r="A92" s="317" t="s">
        <v>615</v>
      </c>
      <c r="B92" s="318" t="s">
        <v>528</v>
      </c>
      <c r="C92" s="318" t="s">
        <v>610</v>
      </c>
      <c r="D92" s="318" t="s">
        <v>613</v>
      </c>
      <c r="E92" s="318" t="s">
        <v>616</v>
      </c>
      <c r="F92" s="318" t="s">
        <v>60</v>
      </c>
      <c r="G92" s="319" t="s">
        <v>611</v>
      </c>
    </row>
    <row r="93" spans="1:7" ht="42.75" customHeight="1">
      <c r="A93" s="320" t="s">
        <v>142</v>
      </c>
      <c r="B93" s="321" t="s">
        <v>528</v>
      </c>
      <c r="C93" s="321" t="s">
        <v>610</v>
      </c>
      <c r="D93" s="321" t="s">
        <v>613</v>
      </c>
      <c r="E93" s="321" t="s">
        <v>30</v>
      </c>
      <c r="F93" s="321" t="s">
        <v>60</v>
      </c>
      <c r="G93" s="322" t="s">
        <v>611</v>
      </c>
    </row>
    <row r="94" spans="1:7" ht="14.25" customHeight="1">
      <c r="A94" s="323" t="s">
        <v>541</v>
      </c>
      <c r="B94" s="324" t="s">
        <v>528</v>
      </c>
      <c r="C94" s="324" t="s">
        <v>610</v>
      </c>
      <c r="D94" s="324" t="s">
        <v>613</v>
      </c>
      <c r="E94" s="324" t="s">
        <v>30</v>
      </c>
      <c r="F94" s="324" t="s">
        <v>39</v>
      </c>
      <c r="G94" s="325" t="s">
        <v>611</v>
      </c>
    </row>
    <row r="95" spans="1:7" ht="28.5" customHeight="1">
      <c r="A95" s="317" t="s">
        <v>617</v>
      </c>
      <c r="B95" s="318" t="s">
        <v>528</v>
      </c>
      <c r="C95" s="318" t="s">
        <v>618</v>
      </c>
      <c r="D95" s="318" t="s">
        <v>60</v>
      </c>
      <c r="E95" s="318" t="s">
        <v>60</v>
      </c>
      <c r="F95" s="318" t="s">
        <v>60</v>
      </c>
      <c r="G95" s="319" t="s">
        <v>619</v>
      </c>
    </row>
    <row r="96" spans="1:7" ht="28.5" customHeight="1">
      <c r="A96" s="317" t="s">
        <v>145</v>
      </c>
      <c r="B96" s="318" t="s">
        <v>528</v>
      </c>
      <c r="C96" s="318" t="s">
        <v>618</v>
      </c>
      <c r="D96" s="318" t="s">
        <v>620</v>
      </c>
      <c r="E96" s="318" t="s">
        <v>60</v>
      </c>
      <c r="F96" s="318" t="s">
        <v>60</v>
      </c>
      <c r="G96" s="319" t="s">
        <v>619</v>
      </c>
    </row>
    <row r="97" spans="1:7" ht="14.25" customHeight="1">
      <c r="A97" s="317" t="s">
        <v>32</v>
      </c>
      <c r="B97" s="318" t="s">
        <v>528</v>
      </c>
      <c r="C97" s="318" t="s">
        <v>618</v>
      </c>
      <c r="D97" s="318" t="s">
        <v>620</v>
      </c>
      <c r="E97" s="318" t="s">
        <v>27</v>
      </c>
      <c r="F97" s="318" t="s">
        <v>60</v>
      </c>
      <c r="G97" s="319" t="s">
        <v>619</v>
      </c>
    </row>
    <row r="98" spans="1:7" ht="14.25" customHeight="1">
      <c r="A98" s="317" t="s">
        <v>52</v>
      </c>
      <c r="B98" s="318" t="s">
        <v>528</v>
      </c>
      <c r="C98" s="318" t="s">
        <v>618</v>
      </c>
      <c r="D98" s="318" t="s">
        <v>620</v>
      </c>
      <c r="E98" s="318" t="s">
        <v>53</v>
      </c>
      <c r="F98" s="318" t="s">
        <v>60</v>
      </c>
      <c r="G98" s="319" t="s">
        <v>619</v>
      </c>
    </row>
    <row r="99" spans="1:7" ht="28.5" customHeight="1">
      <c r="A99" s="320" t="s">
        <v>621</v>
      </c>
      <c r="B99" s="321" t="s">
        <v>528</v>
      </c>
      <c r="C99" s="321" t="s">
        <v>618</v>
      </c>
      <c r="D99" s="321" t="s">
        <v>620</v>
      </c>
      <c r="E99" s="321" t="s">
        <v>55</v>
      </c>
      <c r="F99" s="321" t="s">
        <v>60</v>
      </c>
      <c r="G99" s="322" t="s">
        <v>622</v>
      </c>
    </row>
    <row r="100" spans="1:7" ht="14.25" customHeight="1">
      <c r="A100" s="323" t="s">
        <v>52</v>
      </c>
      <c r="B100" s="324" t="s">
        <v>528</v>
      </c>
      <c r="C100" s="324" t="s">
        <v>618</v>
      </c>
      <c r="D100" s="324" t="s">
        <v>620</v>
      </c>
      <c r="E100" s="324" t="s">
        <v>55</v>
      </c>
      <c r="F100" s="324" t="s">
        <v>56</v>
      </c>
      <c r="G100" s="325" t="s">
        <v>622</v>
      </c>
    </row>
    <row r="101" spans="1:7" ht="100.5" customHeight="1">
      <c r="A101" s="320" t="s">
        <v>146</v>
      </c>
      <c r="B101" s="321" t="s">
        <v>528</v>
      </c>
      <c r="C101" s="321" t="s">
        <v>618</v>
      </c>
      <c r="D101" s="321" t="s">
        <v>620</v>
      </c>
      <c r="E101" s="321" t="s">
        <v>58</v>
      </c>
      <c r="F101" s="321" t="s">
        <v>60</v>
      </c>
      <c r="G101" s="322" t="s">
        <v>623</v>
      </c>
    </row>
    <row r="102" spans="1:7" ht="14.25" customHeight="1">
      <c r="A102" s="323" t="s">
        <v>52</v>
      </c>
      <c r="B102" s="324" t="s">
        <v>528</v>
      </c>
      <c r="C102" s="324" t="s">
        <v>618</v>
      </c>
      <c r="D102" s="324" t="s">
        <v>620</v>
      </c>
      <c r="E102" s="324" t="s">
        <v>58</v>
      </c>
      <c r="F102" s="324" t="s">
        <v>56</v>
      </c>
      <c r="G102" s="325" t="s">
        <v>623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0" zoomScaleSheetLayoutView="90" zoomScalePageLayoutView="0" workbookViewId="0" topLeftCell="A1">
      <selection activeCell="P12" sqref="P12"/>
    </sheetView>
  </sheetViews>
  <sheetFormatPr defaultColWidth="9.140625" defaultRowHeight="15"/>
  <cols>
    <col min="1" max="1" width="37.421875" style="191" customWidth="1"/>
    <col min="2" max="3" width="6.28125" style="191" customWidth="1"/>
    <col min="4" max="4" width="5.8515625" style="191" customWidth="1"/>
    <col min="5" max="5" width="13.00390625" style="191" customWidth="1"/>
    <col min="6" max="6" width="7.421875" style="191" customWidth="1"/>
    <col min="7" max="7" width="9.140625" style="191" customWidth="1"/>
    <col min="8" max="8" width="8.28125" style="191" customWidth="1"/>
    <col min="9" max="9" width="11.7109375" style="191" customWidth="1"/>
    <col min="10" max="16384" width="9.140625" style="191" customWidth="1"/>
  </cols>
  <sheetData>
    <row r="1" spans="7:9" ht="15" customHeight="1">
      <c r="G1" s="344" t="s">
        <v>495</v>
      </c>
      <c r="H1" s="344"/>
      <c r="I1" s="344"/>
    </row>
    <row r="2" spans="5:9" ht="21.75" customHeight="1">
      <c r="E2" s="344" t="s">
        <v>628</v>
      </c>
      <c r="F2" s="344"/>
      <c r="G2" s="344"/>
      <c r="H2" s="344"/>
      <c r="I2" s="344"/>
    </row>
    <row r="3" spans="7:9" ht="33" customHeight="1">
      <c r="G3" s="345" t="s">
        <v>632</v>
      </c>
      <c r="H3" s="345"/>
      <c r="I3" s="345"/>
    </row>
    <row r="5" spans="1:9" ht="15">
      <c r="A5" s="343" t="s">
        <v>633</v>
      </c>
      <c r="B5" s="343"/>
      <c r="C5" s="343"/>
      <c r="D5" s="343"/>
      <c r="E5" s="343"/>
      <c r="F5" s="343"/>
      <c r="G5" s="343"/>
      <c r="H5" s="343"/>
      <c r="I5" s="343"/>
    </row>
    <row r="6" spans="1:9" ht="15">
      <c r="A6" s="343" t="s">
        <v>465</v>
      </c>
      <c r="B6" s="343"/>
      <c r="C6" s="343"/>
      <c r="D6" s="343"/>
      <c r="E6" s="343"/>
      <c r="F6" s="343"/>
      <c r="G6" s="343"/>
      <c r="H6" s="343"/>
      <c r="I6" s="343"/>
    </row>
    <row r="7" spans="1:9" ht="15">
      <c r="A7" s="6" t="s">
        <v>1</v>
      </c>
      <c r="B7" s="6" t="s">
        <v>61</v>
      </c>
      <c r="C7" s="6" t="s">
        <v>62</v>
      </c>
      <c r="D7" s="6" t="s">
        <v>63</v>
      </c>
      <c r="E7" s="6" t="s">
        <v>2</v>
      </c>
      <c r="F7" s="6" t="s">
        <v>3</v>
      </c>
      <c r="G7" s="6" t="s">
        <v>64</v>
      </c>
      <c r="H7" s="8" t="s">
        <v>174</v>
      </c>
      <c r="I7" s="12" t="s">
        <v>65</v>
      </c>
    </row>
    <row r="8" spans="1:9" ht="15">
      <c r="A8" s="84" t="s">
        <v>4</v>
      </c>
      <c r="B8" s="2">
        <v>808</v>
      </c>
      <c r="C8" s="2" t="s">
        <v>60</v>
      </c>
      <c r="D8" s="2" t="s">
        <v>60</v>
      </c>
      <c r="E8" s="2" t="s">
        <v>60</v>
      </c>
      <c r="F8" s="2" t="s">
        <v>60</v>
      </c>
      <c r="G8" s="2" t="s">
        <v>60</v>
      </c>
      <c r="H8" s="4" t="s">
        <v>60</v>
      </c>
      <c r="I8" s="5">
        <f>I15+I19+I9</f>
        <v>212510</v>
      </c>
    </row>
    <row r="9" spans="1:9" ht="25.5">
      <c r="A9" s="84" t="s">
        <v>481</v>
      </c>
      <c r="B9" s="2">
        <v>808</v>
      </c>
      <c r="C9" s="3" t="s">
        <v>123</v>
      </c>
      <c r="D9" s="3" t="s">
        <v>144</v>
      </c>
      <c r="E9" s="2"/>
      <c r="F9" s="2"/>
      <c r="G9" s="2"/>
      <c r="H9" s="4"/>
      <c r="I9" s="5">
        <f>I10</f>
        <v>110000</v>
      </c>
    </row>
    <row r="10" spans="1:9" s="239" customFormat="1" ht="51">
      <c r="A10" s="266" t="s">
        <v>482</v>
      </c>
      <c r="B10" s="6">
        <v>808</v>
      </c>
      <c r="C10" s="7" t="s">
        <v>123</v>
      </c>
      <c r="D10" s="7" t="s">
        <v>144</v>
      </c>
      <c r="E10" s="6" t="s">
        <v>50</v>
      </c>
      <c r="F10" s="6"/>
      <c r="G10" s="6"/>
      <c r="H10" s="8"/>
      <c r="I10" s="9">
        <f>I11</f>
        <v>110000</v>
      </c>
    </row>
    <row r="11" spans="1:9" s="239" customFormat="1" ht="25.5">
      <c r="A11" s="266" t="s">
        <v>7</v>
      </c>
      <c r="B11" s="6">
        <v>808</v>
      </c>
      <c r="C11" s="7" t="s">
        <v>123</v>
      </c>
      <c r="D11" s="7" t="s">
        <v>144</v>
      </c>
      <c r="E11" s="6" t="s">
        <v>50</v>
      </c>
      <c r="F11" s="6">
        <v>300</v>
      </c>
      <c r="G11" s="6"/>
      <c r="H11" s="8"/>
      <c r="I11" s="9">
        <f>I12</f>
        <v>110000</v>
      </c>
    </row>
    <row r="12" spans="1:9" s="239" customFormat="1" ht="15">
      <c r="A12" s="266" t="s">
        <v>483</v>
      </c>
      <c r="B12" s="6">
        <v>808</v>
      </c>
      <c r="C12" s="7" t="s">
        <v>123</v>
      </c>
      <c r="D12" s="7" t="s">
        <v>144</v>
      </c>
      <c r="E12" s="6" t="s">
        <v>50</v>
      </c>
      <c r="F12" s="6">
        <v>350</v>
      </c>
      <c r="G12" s="6"/>
      <c r="H12" s="8"/>
      <c r="I12" s="9">
        <f>I13</f>
        <v>110000</v>
      </c>
    </row>
    <row r="13" spans="1:9" s="239" customFormat="1" ht="15">
      <c r="A13" s="266" t="s">
        <v>452</v>
      </c>
      <c r="B13" s="6">
        <v>808</v>
      </c>
      <c r="C13" s="7" t="s">
        <v>123</v>
      </c>
      <c r="D13" s="7" t="s">
        <v>144</v>
      </c>
      <c r="E13" s="6" t="s">
        <v>50</v>
      </c>
      <c r="F13" s="6">
        <v>350</v>
      </c>
      <c r="G13" s="6">
        <v>290</v>
      </c>
      <c r="H13" s="8"/>
      <c r="I13" s="9">
        <f>I14</f>
        <v>110000</v>
      </c>
    </row>
    <row r="14" spans="1:9" s="239" customFormat="1" ht="38.25">
      <c r="A14" s="266" t="s">
        <v>484</v>
      </c>
      <c r="B14" s="6">
        <v>808</v>
      </c>
      <c r="C14" s="7" t="s">
        <v>123</v>
      </c>
      <c r="D14" s="7" t="s">
        <v>144</v>
      </c>
      <c r="E14" s="6" t="s">
        <v>50</v>
      </c>
      <c r="F14" s="6">
        <v>350</v>
      </c>
      <c r="G14" s="6">
        <v>290</v>
      </c>
      <c r="H14" s="8">
        <v>1146</v>
      </c>
      <c r="I14" s="9">
        <f>'Прил 7 расх'!I121</f>
        <v>110000</v>
      </c>
    </row>
    <row r="15" spans="1:9" ht="21.75" customHeight="1">
      <c r="A15" s="1" t="s">
        <v>464</v>
      </c>
      <c r="B15" s="2">
        <v>808</v>
      </c>
      <c r="C15" s="2">
        <v>10</v>
      </c>
      <c r="D15" s="3" t="s">
        <v>67</v>
      </c>
      <c r="E15" s="2" t="s">
        <v>60</v>
      </c>
      <c r="F15" s="2"/>
      <c r="G15" s="2"/>
      <c r="H15" s="4"/>
      <c r="I15" s="5">
        <f>I16</f>
        <v>84510</v>
      </c>
    </row>
    <row r="16" spans="1:9" ht="34.5" customHeight="1">
      <c r="A16" s="13" t="s">
        <v>178</v>
      </c>
      <c r="B16" s="6">
        <v>808</v>
      </c>
      <c r="C16" s="6">
        <v>10</v>
      </c>
      <c r="D16" s="7" t="s">
        <v>67</v>
      </c>
      <c r="E16" s="6" t="s">
        <v>179</v>
      </c>
      <c r="F16" s="6"/>
      <c r="G16" s="6" t="s">
        <v>60</v>
      </c>
      <c r="H16" s="8" t="s">
        <v>60</v>
      </c>
      <c r="I16" s="9">
        <f>I17</f>
        <v>84510</v>
      </c>
    </row>
    <row r="17" spans="1:9" ht="34.5" customHeight="1">
      <c r="A17" s="13" t="s">
        <v>7</v>
      </c>
      <c r="B17" s="6">
        <v>808</v>
      </c>
      <c r="C17" s="6">
        <v>10</v>
      </c>
      <c r="D17" s="7" t="s">
        <v>67</v>
      </c>
      <c r="E17" s="6" t="s">
        <v>179</v>
      </c>
      <c r="F17" s="6">
        <v>312</v>
      </c>
      <c r="G17" s="6"/>
      <c r="H17" s="8"/>
      <c r="I17" s="9">
        <f>I18</f>
        <v>84510</v>
      </c>
    </row>
    <row r="18" spans="1:9" ht="15">
      <c r="A18" s="13" t="s">
        <v>105</v>
      </c>
      <c r="B18" s="6">
        <v>808</v>
      </c>
      <c r="C18" s="6">
        <v>10</v>
      </c>
      <c r="D18" s="7" t="s">
        <v>67</v>
      </c>
      <c r="E18" s="6" t="s">
        <v>36</v>
      </c>
      <c r="F18" s="6">
        <v>312</v>
      </c>
      <c r="G18" s="6" t="s">
        <v>106</v>
      </c>
      <c r="H18" s="8" t="s">
        <v>60</v>
      </c>
      <c r="I18" s="9">
        <f>'Прил 7 расх'!I183</f>
        <v>84510</v>
      </c>
    </row>
    <row r="19" spans="1:9" ht="15">
      <c r="A19" s="1" t="s">
        <v>180</v>
      </c>
      <c r="B19" s="2">
        <v>808</v>
      </c>
      <c r="C19" s="2">
        <v>10</v>
      </c>
      <c r="D19" s="3" t="s">
        <v>123</v>
      </c>
      <c r="E19" s="2" t="s">
        <v>60</v>
      </c>
      <c r="F19" s="2" t="s">
        <v>60</v>
      </c>
      <c r="G19" s="2" t="s">
        <v>60</v>
      </c>
      <c r="H19" s="4" t="s">
        <v>60</v>
      </c>
      <c r="I19" s="5">
        <f>I20</f>
        <v>18000</v>
      </c>
    </row>
    <row r="20" spans="1:9" ht="51">
      <c r="A20" s="16" t="s">
        <v>448</v>
      </c>
      <c r="B20" s="2">
        <v>808</v>
      </c>
      <c r="C20" s="3">
        <v>10</v>
      </c>
      <c r="D20" s="3" t="s">
        <v>123</v>
      </c>
      <c r="E20" s="6" t="s">
        <v>433</v>
      </c>
      <c r="F20" s="2"/>
      <c r="G20" s="2"/>
      <c r="H20" s="4"/>
      <c r="I20" s="5">
        <f>I21</f>
        <v>18000</v>
      </c>
    </row>
    <row r="21" spans="1:9" ht="25.5">
      <c r="A21" s="266" t="s">
        <v>7</v>
      </c>
      <c r="B21" s="6">
        <v>808</v>
      </c>
      <c r="C21" s="7" t="s">
        <v>163</v>
      </c>
      <c r="D21" s="7" t="s">
        <v>123</v>
      </c>
      <c r="E21" s="6" t="s">
        <v>433</v>
      </c>
      <c r="F21" s="6">
        <v>300</v>
      </c>
      <c r="G21" s="2"/>
      <c r="H21" s="4"/>
      <c r="I21" s="9">
        <f>I22</f>
        <v>18000</v>
      </c>
    </row>
    <row r="22" spans="1:9" s="239" customFormat="1" ht="38.25">
      <c r="A22" s="30" t="s">
        <v>449</v>
      </c>
      <c r="B22" s="24">
        <v>808</v>
      </c>
      <c r="C22" s="25" t="s">
        <v>163</v>
      </c>
      <c r="D22" s="25" t="s">
        <v>123</v>
      </c>
      <c r="E22" s="24" t="s">
        <v>433</v>
      </c>
      <c r="F22" s="24">
        <v>313</v>
      </c>
      <c r="G22" s="24"/>
      <c r="H22" s="26"/>
      <c r="I22" s="27">
        <f>I23</f>
        <v>18000</v>
      </c>
    </row>
    <row r="23" spans="1:9" ht="15">
      <c r="A23" s="13" t="s">
        <v>450</v>
      </c>
      <c r="B23" s="6">
        <v>808</v>
      </c>
      <c r="C23" s="7" t="s">
        <v>163</v>
      </c>
      <c r="D23" s="7" t="s">
        <v>123</v>
      </c>
      <c r="E23" s="6" t="s">
        <v>433</v>
      </c>
      <c r="F23" s="6">
        <v>313</v>
      </c>
      <c r="G23" s="6">
        <v>262</v>
      </c>
      <c r="H23" s="4"/>
      <c r="I23" s="9">
        <f>I24</f>
        <v>18000</v>
      </c>
    </row>
    <row r="24" spans="1:9" ht="15">
      <c r="A24" s="13" t="s">
        <v>165</v>
      </c>
      <c r="B24" s="6">
        <v>808</v>
      </c>
      <c r="C24" s="7" t="s">
        <v>163</v>
      </c>
      <c r="D24" s="7" t="s">
        <v>123</v>
      </c>
      <c r="E24" s="6" t="s">
        <v>433</v>
      </c>
      <c r="F24" s="6">
        <v>313</v>
      </c>
      <c r="G24" s="6">
        <v>262</v>
      </c>
      <c r="H24" s="8">
        <v>1141</v>
      </c>
      <c r="I24" s="9">
        <f>'Прил 7 расх'!I193</f>
        <v>18000</v>
      </c>
    </row>
  </sheetData>
  <sheetProtection/>
  <mergeCells count="5">
    <mergeCell ref="A5:I5"/>
    <mergeCell ref="A6:I6"/>
    <mergeCell ref="G1:I1"/>
    <mergeCell ref="G3:I3"/>
    <mergeCell ref="E2:I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28125" style="0" customWidth="1"/>
    <col min="2" max="2" width="49.00390625" style="0" customWidth="1"/>
    <col min="3" max="3" width="23.00390625" style="0" customWidth="1"/>
  </cols>
  <sheetData>
    <row r="1" spans="2:3" ht="15">
      <c r="B1" s="348" t="s">
        <v>624</v>
      </c>
      <c r="C1" s="348"/>
    </row>
    <row r="2" spans="2:3" ht="15" customHeight="1">
      <c r="B2" s="346" t="s">
        <v>283</v>
      </c>
      <c r="C2" s="346"/>
    </row>
    <row r="3" spans="2:3" ht="15" customHeight="1">
      <c r="B3" s="346" t="s">
        <v>632</v>
      </c>
      <c r="C3" s="346"/>
    </row>
    <row r="4" spans="1:3" ht="38.25" customHeight="1">
      <c r="A4" s="347" t="s">
        <v>634</v>
      </c>
      <c r="B4" s="347"/>
      <c r="C4" s="347"/>
    </row>
    <row r="5" spans="1:3" ht="15">
      <c r="A5" s="347"/>
      <c r="B5" s="347"/>
      <c r="C5" s="347"/>
    </row>
    <row r="6" spans="1:3" ht="15">
      <c r="A6" s="273" t="s">
        <v>242</v>
      </c>
      <c r="B6" s="273" t="s">
        <v>519</v>
      </c>
      <c r="C6" s="273" t="s">
        <v>520</v>
      </c>
    </row>
    <row r="7" spans="1:3" ht="15">
      <c r="A7" s="310">
        <v>1</v>
      </c>
      <c r="B7" s="311" t="s">
        <v>521</v>
      </c>
      <c r="C7" s="314">
        <v>574689.42</v>
      </c>
    </row>
    <row r="8" spans="1:3" ht="15">
      <c r="A8" s="207"/>
      <c r="B8" s="312" t="s">
        <v>522</v>
      </c>
      <c r="C8" s="267">
        <v>74689.42</v>
      </c>
    </row>
    <row r="9" spans="1:3" ht="15">
      <c r="A9" s="194"/>
      <c r="B9" s="267"/>
      <c r="C9" s="267"/>
    </row>
    <row r="10" spans="1:3" ht="15">
      <c r="A10" s="194"/>
      <c r="B10" s="313" t="s">
        <v>523</v>
      </c>
      <c r="C10" s="315">
        <f>C7</f>
        <v>574689.42</v>
      </c>
    </row>
  </sheetData>
  <sheetProtection/>
  <mergeCells count="4">
    <mergeCell ref="B2:C2"/>
    <mergeCell ref="B3:C3"/>
    <mergeCell ref="A4:C5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3" width="9.140625" style="131" customWidth="1"/>
    <col min="4" max="4" width="1.7109375" style="131" customWidth="1"/>
    <col min="5" max="7" width="9.140625" style="131" hidden="1" customWidth="1"/>
    <col min="8" max="8" width="67.28125" style="131" customWidth="1"/>
    <col min="9" max="9" width="17.140625" style="132" customWidth="1"/>
    <col min="10" max="16384" width="9.140625" style="131" customWidth="1"/>
  </cols>
  <sheetData>
    <row r="1" spans="1:9" ht="51" customHeight="1">
      <c r="A1" s="352"/>
      <c r="B1" s="353"/>
      <c r="C1" s="353"/>
      <c r="D1" s="352"/>
      <c r="E1" s="353"/>
      <c r="F1" s="353"/>
      <c r="G1" s="130"/>
      <c r="H1" s="352" t="s">
        <v>635</v>
      </c>
      <c r="I1" s="352"/>
    </row>
    <row r="3" spans="1:9" ht="15" customHeight="1">
      <c r="A3" s="354" t="s">
        <v>238</v>
      </c>
      <c r="B3" s="354"/>
      <c r="C3" s="354"/>
      <c r="D3" s="354"/>
      <c r="E3" s="354"/>
      <c r="F3" s="354"/>
      <c r="G3" s="354"/>
      <c r="H3" s="354"/>
      <c r="I3" s="354"/>
    </row>
    <row r="4" ht="15">
      <c r="I4" s="131"/>
    </row>
    <row r="5" spans="1:9" ht="15">
      <c r="A5" s="355" t="s">
        <v>239</v>
      </c>
      <c r="B5" s="355"/>
      <c r="C5" s="355"/>
      <c r="D5" s="355"/>
      <c r="E5" s="133"/>
      <c r="F5" s="133"/>
      <c r="G5" s="133"/>
      <c r="H5" s="133" t="s">
        <v>1</v>
      </c>
      <c r="I5" s="134" t="s">
        <v>65</v>
      </c>
    </row>
    <row r="6" spans="1:16" ht="15.75">
      <c r="A6" s="349" t="s">
        <v>240</v>
      </c>
      <c r="B6" s="350"/>
      <c r="C6" s="350"/>
      <c r="D6" s="350"/>
      <c r="E6" s="350"/>
      <c r="F6" s="350"/>
      <c r="G6" s="351"/>
      <c r="H6" s="135" t="s">
        <v>218</v>
      </c>
      <c r="I6" s="136">
        <f>I7</f>
        <v>131269</v>
      </c>
      <c r="J6" s="137"/>
      <c r="K6" s="138"/>
      <c r="L6" s="137"/>
      <c r="M6" s="137"/>
      <c r="N6" s="137"/>
      <c r="O6" s="137"/>
      <c r="P6" s="137"/>
    </row>
    <row r="7" spans="1:16" s="141" customFormat="1" ht="28.5" customHeight="1">
      <c r="A7" s="374" t="s">
        <v>219</v>
      </c>
      <c r="B7" s="375"/>
      <c r="C7" s="375"/>
      <c r="D7" s="375"/>
      <c r="E7" s="375"/>
      <c r="F7" s="375"/>
      <c r="G7" s="376"/>
      <c r="H7" s="377" t="s">
        <v>220</v>
      </c>
      <c r="I7" s="378">
        <f>I8</f>
        <v>131269</v>
      </c>
      <c r="J7" s="139"/>
      <c r="K7" s="140"/>
      <c r="L7" s="137"/>
      <c r="M7" s="137"/>
      <c r="N7" s="137"/>
      <c r="O7" s="137"/>
      <c r="P7" s="137"/>
    </row>
    <row r="8" spans="1:16" s="141" customFormat="1" ht="28.5" customHeight="1">
      <c r="A8" s="374" t="s">
        <v>223</v>
      </c>
      <c r="B8" s="375"/>
      <c r="C8" s="375"/>
      <c r="D8" s="375"/>
      <c r="E8" s="375"/>
      <c r="F8" s="375"/>
      <c r="G8" s="376"/>
      <c r="H8" s="379" t="s">
        <v>224</v>
      </c>
      <c r="I8" s="378">
        <f>I10+I9</f>
        <v>131269</v>
      </c>
      <c r="J8" s="139"/>
      <c r="K8" s="140"/>
      <c r="L8" s="137"/>
      <c r="M8" s="137"/>
      <c r="N8" s="137"/>
      <c r="O8" s="137"/>
      <c r="P8" s="137"/>
    </row>
    <row r="9" spans="1:16" s="141" customFormat="1" ht="30">
      <c r="A9" s="380" t="s">
        <v>225</v>
      </c>
      <c r="B9" s="381"/>
      <c r="C9" s="381"/>
      <c r="D9" s="381"/>
      <c r="E9" s="381"/>
      <c r="F9" s="381"/>
      <c r="G9" s="382"/>
      <c r="H9" s="379" t="s">
        <v>226</v>
      </c>
      <c r="I9" s="378">
        <f>2169</f>
        <v>2169</v>
      </c>
      <c r="J9" s="139"/>
      <c r="K9" s="140"/>
      <c r="L9" s="137"/>
      <c r="M9" s="137"/>
      <c r="N9" s="137"/>
      <c r="O9" s="137"/>
      <c r="P9" s="137"/>
    </row>
    <row r="10" spans="1:9" s="141" customFormat="1" ht="45">
      <c r="A10" s="374" t="s">
        <v>227</v>
      </c>
      <c r="B10" s="375"/>
      <c r="C10" s="375"/>
      <c r="D10" s="375"/>
      <c r="E10" s="383"/>
      <c r="F10" s="383"/>
      <c r="G10" s="384"/>
      <c r="H10" s="379" t="s">
        <v>228</v>
      </c>
      <c r="I10" s="378">
        <f>129100</f>
        <v>129100</v>
      </c>
    </row>
    <row r="11" s="141" customFormat="1" ht="15">
      <c r="I11" s="142"/>
    </row>
    <row r="12" s="141" customFormat="1" ht="15">
      <c r="I12" s="142"/>
    </row>
    <row r="13" s="141" customFormat="1" ht="15">
      <c r="I13" s="142"/>
    </row>
    <row r="14" s="141" customFormat="1" ht="15">
      <c r="I14" s="142"/>
    </row>
    <row r="15" s="141" customFormat="1" ht="15">
      <c r="I15" s="142"/>
    </row>
    <row r="16" s="141" customFormat="1" ht="15">
      <c r="I16" s="142"/>
    </row>
    <row r="17" s="141" customFormat="1" ht="15">
      <c r="I17" s="142"/>
    </row>
    <row r="18" s="141" customFormat="1" ht="15">
      <c r="I18" s="142"/>
    </row>
    <row r="19" s="141" customFormat="1" ht="15">
      <c r="I19" s="142"/>
    </row>
    <row r="20" s="141" customFormat="1" ht="15">
      <c r="I20" s="142"/>
    </row>
    <row r="21" s="141" customFormat="1" ht="15">
      <c r="I21" s="142"/>
    </row>
    <row r="22" s="141" customFormat="1" ht="15">
      <c r="I22" s="142"/>
    </row>
    <row r="23" s="141" customFormat="1" ht="15">
      <c r="I23" s="142"/>
    </row>
  </sheetData>
  <sheetProtection/>
  <mergeCells count="10">
    <mergeCell ref="A9:G9"/>
    <mergeCell ref="A10:D10"/>
    <mergeCell ref="A7:G7"/>
    <mergeCell ref="A8:G8"/>
    <mergeCell ref="A1:C1"/>
    <mergeCell ref="D1:F1"/>
    <mergeCell ref="A3:I3"/>
    <mergeCell ref="A5:D5"/>
    <mergeCell ref="A6:G6"/>
    <mergeCell ref="H1:I1"/>
  </mergeCells>
  <printOptions/>
  <pageMargins left="0.98425196850393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Ботуобуйинский</dc:creator>
  <cp:keywords/>
  <dc:description/>
  <cp:lastModifiedBy>икмо</cp:lastModifiedBy>
  <cp:lastPrinted>2018-01-09T02:32:27Z</cp:lastPrinted>
  <dcterms:created xsi:type="dcterms:W3CDTF">2016-03-14T02:58:20Z</dcterms:created>
  <dcterms:modified xsi:type="dcterms:W3CDTF">2018-01-09T02:33:37Z</dcterms:modified>
  <cp:category/>
  <cp:version/>
  <cp:contentType/>
  <cp:contentStatus/>
</cp:coreProperties>
</file>